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DFC-01\Desktop\Contabilitate ANSA 3fin\CBTM 2023-2025\Raport CBTM 2023\"/>
    </mc:Choice>
  </mc:AlternateContent>
  <xr:revisionPtr revIDLastSave="0" documentId="13_ncr:1_{12FB5F87-86C0-4C56-A85D-2E99489F6F80}" xr6:coauthVersionLast="47" xr6:coauthVersionMax="47" xr10:uidLastSave="{00000000-0000-0000-0000-000000000000}"/>
  <bookViews>
    <workbookView xWindow="-108" yWindow="-108" windowWidth="23256" windowHeight="12576" tabRatio="599" xr2:uid="{00000000-000D-0000-FFFF-FFFF00000000}"/>
  </bookViews>
  <sheets>
    <sheet name="RAPORT 2023" sheetId="13" r:id="rId1"/>
  </sheets>
  <definedNames>
    <definedName name="_xlnm.Print_Titles" localSheetId="0">'RAPORT 2023'!$2:$6</definedName>
  </definedNames>
  <calcPr calcId="181029"/>
</workbook>
</file>

<file path=xl/calcChain.xml><?xml version="1.0" encoding="utf-8"?>
<calcChain xmlns="http://schemas.openxmlformats.org/spreadsheetml/2006/main">
  <c r="H20" i="13" l="1"/>
  <c r="K22" i="13" l="1"/>
  <c r="J22" i="13" l="1"/>
  <c r="J18" i="13" s="1"/>
  <c r="I24" i="13"/>
  <c r="H25" i="13"/>
  <c r="I28" i="13"/>
  <c r="I32" i="13"/>
  <c r="J32" i="13"/>
  <c r="H31" i="13"/>
  <c r="H32" i="13"/>
  <c r="H23" i="13"/>
  <c r="H22" i="13" s="1"/>
  <c r="I16" i="13" l="1"/>
  <c r="J16" i="13"/>
  <c r="F16" i="13" l="1"/>
  <c r="F15" i="13"/>
  <c r="G14" i="13"/>
  <c r="I14" i="13"/>
  <c r="J14" i="13"/>
  <c r="K14" i="13"/>
  <c r="L14" i="13"/>
  <c r="M14" i="13"/>
  <c r="N14" i="13"/>
  <c r="O14" i="13"/>
  <c r="F14" i="13" l="1"/>
  <c r="G32" i="13" l="1"/>
  <c r="G25" i="13"/>
  <c r="H15" i="13"/>
  <c r="H14" i="13" s="1"/>
  <c r="O18" i="13" l="1"/>
  <c r="N18" i="13"/>
  <c r="M18" i="13"/>
  <c r="L18" i="13"/>
  <c r="F28" i="13"/>
  <c r="I18" i="13" l="1"/>
  <c r="F30" i="13" l="1"/>
  <c r="F32" i="13" l="1"/>
  <c r="F31" i="13" l="1"/>
  <c r="H18" i="13" l="1"/>
  <c r="F24" i="13" l="1"/>
  <c r="F23" i="13"/>
  <c r="F33" i="13" l="1"/>
  <c r="F22" i="13"/>
  <c r="G18" i="13" l="1"/>
  <c r="G10" i="13"/>
  <c r="F27" i="13"/>
  <c r="F26" i="13"/>
  <c r="F25" i="13"/>
  <c r="F21" i="13"/>
  <c r="F20" i="13"/>
  <c r="F11" i="13"/>
  <c r="F10" i="13" s="1"/>
  <c r="G8" i="13" l="1"/>
  <c r="F29" i="13" l="1"/>
  <c r="F18" i="13" s="1"/>
  <c r="F8" i="13" s="1"/>
  <c r="I10" i="13"/>
  <c r="J10" i="13"/>
  <c r="K10" i="13"/>
  <c r="L10" i="13"/>
  <c r="M10" i="13"/>
  <c r="M8" i="13" s="1"/>
  <c r="N10" i="13"/>
  <c r="N8" i="13" s="1"/>
  <c r="O10" i="13"/>
  <c r="O8" i="13" s="1"/>
  <c r="H10" i="13"/>
  <c r="H8" i="13" s="1"/>
  <c r="H35" i="13"/>
  <c r="L8" i="13" l="1"/>
  <c r="J8" i="13"/>
  <c r="I8" i="13"/>
  <c r="K18" i="13"/>
  <c r="K8" i="13" l="1"/>
</calcChain>
</file>

<file path=xl/sharedStrings.xml><?xml version="1.0" encoding="utf-8"?>
<sst xmlns="http://schemas.openxmlformats.org/spreadsheetml/2006/main" count="106" uniqueCount="90">
  <si>
    <t>D. Măsuri de politică noi</t>
  </si>
  <si>
    <t>TOTAL pe sector</t>
  </si>
  <si>
    <t xml:space="preserve">C. Măsurile de politici – în curs de desfășurare care nu au fost reflectate in linia de bază </t>
  </si>
  <si>
    <t>Denumirea Acțiunilor/măsurilor de politici</t>
  </si>
  <si>
    <t>Perioada de implementare</t>
  </si>
  <si>
    <t>aprobat</t>
  </si>
  <si>
    <t>rectificat</t>
  </si>
  <si>
    <t>executat</t>
  </si>
  <si>
    <t>Costul acțiunii, mii lei</t>
  </si>
  <si>
    <t>Mijloace necesare pentru finalizarea implementării acțiunii, mii lei</t>
  </si>
  <si>
    <t>Nr. d/o</t>
  </si>
  <si>
    <t>Actul normativ din care derivă măsura</t>
  </si>
  <si>
    <t>Se va indica costul TOTAL, pe toată perioada de implementare  (cumulativ pentru toți anii)</t>
  </si>
  <si>
    <t>Se va indica concret ce a fost întreprins pe parcursul anului precedent (acțiuni, indicatori concreți, etc)</t>
  </si>
  <si>
    <t>Program/subprogram                                                                                       51.02 ,,Dezvoltarea durabila a sectoarelor fitotehnie si horticultura ”</t>
  </si>
  <si>
    <t xml:space="preserve"> art.9, alin.3, lit.c) a Legii nr.228 din 23.09.2010 </t>
  </si>
  <si>
    <t>Întreținerea consultanților străini</t>
  </si>
  <si>
    <t>Program/subprogram                                                                                       51.03 ,,Cresterea și sănătatea animalelor ”</t>
  </si>
  <si>
    <t>Implementarea programului de eradicare a rabiei la vulpi  (ANSA)</t>
  </si>
  <si>
    <t>Legea nr. 221 din 19.10.2007 privind activitatea sanitar-veterinară art. 29, pct. 2</t>
  </si>
  <si>
    <t>Program/subprogram                                                                                       51.06 ,,Securitatea alimentară ”</t>
  </si>
  <si>
    <t>Fortificarea activității Agenției Naționale pentru Siguranță Alimentelor</t>
  </si>
  <si>
    <t>Monitorizarea respectării metodelor, tehnologiilor şi materiei prime folosite la fabricarea alcoolului etilic, producţiei alcoolice şi a berii, care include şi identificării ponderii producţiei contrafăcute</t>
  </si>
  <si>
    <t xml:space="preserve"> Hotărîrea Guvernului Nr. 298 din 27.04.2011 pentru aprobarea Normei sanitar-veterinare privind măsurile de supraveghere şi control al unor substanţe şi al reziduurilor acestora la animalele vii şi la produsele lor, precum şi al reziduurilor de medicamente de uz veterinar în produsele de origine animală cap.II, secț.1,2,3,4</t>
  </si>
  <si>
    <t>Hotărîrea guvernului nr. 567 din  16.07.2014 cu privire la aprobarea Programului naţional de monitorizare a reziduurilor de pesticide şi a conţinutului de nitraţi în produsele alimentare de origine vegetală pentru anii 2015-2020</t>
  </si>
  <si>
    <t xml:space="preserve">Legea nr. 50 din  28.03.2013 </t>
  </si>
  <si>
    <t>Legea nr.228 din 23.09.2010 art. 4, alin.4, lit.c și art. 7, alin.2</t>
  </si>
  <si>
    <t>HG nr. 600 
din  29.06.2018 privind organizarea şi funcţionarea Agenţiei Naţionale 
pentru Siguranţa Alimentelor,</t>
  </si>
  <si>
    <t>Legea 221 din 19.10.2007 privind activitatea sanitar-veterinară, art. 29
HG nr. 221 din 16 martie 2009 cu privire la aprobarea Regulilor privind criteriile microbiologice pentru produsele alimentar. cap.IX, secț. 1,2,3 
Legea nr. 50 din  28.03.2013 cu privire la controalele oficiale pentru verificarea conformităţii cu legislaţia privind hrana pentru animale şi produsele alimentare şi cu normele de sănătate şi de bunăstare a animalelor art. 11, art. 24</t>
  </si>
  <si>
    <t>HG nr. 600 
din  29.06.2018 privind organizarea şi funcţionarea Agenţiei Naţionale 
pentru Siguranţa Alimentelor, Anexa nr.5</t>
  </si>
  <si>
    <t>Asigurarea inspectorilor  posturilor de control sanitar–veterinar și fitosanitar subdiviziunilor teritoriale din domeniul carantinei fitosanitare cu echipament necesar şi uniformă după modelul stabilit de Guvern (ANSA)</t>
  </si>
  <si>
    <t>Proiectul „Perfecționarea abilităților în activitatea de laborator pentru specialiștii agro- alimentari din Europa de Est /Ag-Lab/ˮ  (ANSA)</t>
  </si>
  <si>
    <t>Măsuri de politici în curs de desfășurare care au acoperire financiara</t>
  </si>
  <si>
    <t>Măsuri de politici în curs de desfășurare care  nu au acoperire financiara</t>
  </si>
  <si>
    <t>Masuri de politica noi</t>
  </si>
  <si>
    <t xml:space="preserve">Majorarea Fondului național de dezvoltare a agriculturii și mediului rural FNDAR (MADRM)          </t>
  </si>
  <si>
    <t>Dotarea Laboratoarelor în  domeniul siguranței alimentelor  și sănătatea  animalelor al CRDV  (Drochia, Cahul, Dondușeni) (ANSA)</t>
  </si>
  <si>
    <t>Note/explicații (privind devierile)</t>
  </si>
  <si>
    <t>B. Măsurile de politici - în curs de desfășurare care au acoperire financiara în linia de bază TOTAL , dintre care:</t>
  </si>
  <si>
    <t>Legea nr. 221 din 19.10.2007, art. 29, pct. 4
Hotărîrea Guvernului nr 185/ 2019 privind aprobarea Planului măsurilor de supraveghere,
control şi eradicare a rabiei la vulpi în Republica Moldova</t>
  </si>
  <si>
    <t>Se va indica denumirea conținutului/conținutul acțiunișor/măsurilor de politică (conform actelor normative). Pentru fiecare măsură se va indica strategia, programul național, actul normativ, referința la punctul concret.</t>
  </si>
  <si>
    <t>Se va indica perioada totală de implementare a măsurilor/acțiunilor specificate în documentele de referință</t>
  </si>
  <si>
    <t>HG nr. 435 din 28.05.2010  privind aprobarea Regulilor specific de igienă a produselor alimentare de origine animală</t>
  </si>
  <si>
    <r>
      <t xml:space="preserve">Art. 9 a Legii nr. 1100 din 30.06.2000 </t>
    </r>
    <r>
      <rPr>
        <sz val="14"/>
        <color rgb="FF0070C0"/>
        <rFont val="Times New Roman"/>
        <family val="1"/>
        <charset val="204"/>
      </rPr>
      <t xml:space="preserve">și art. 33 din Legea viei și vinului  nr. 57 din 10.03.2006   </t>
    </r>
  </si>
  <si>
    <t xml:space="preserve">Programul este elaborat  întru executarea  pct. (3) art. 36 din Legea nr. 221 din 19.10.2007 privind activitatea sanitar-veterinară </t>
  </si>
  <si>
    <t xml:space="preserve">Realizarea programului național de monitorizare și supraveghere în domeniul sănătății plantelor, organismelor modificate genetic la import </t>
  </si>
  <si>
    <t>Legea nr.228 din 23.09.2010 art. 19</t>
  </si>
  <si>
    <t>Realizarea programelor  anuale  de monitorizare  a  organizmelor dăunătoare plantelor (ANSA)</t>
  </si>
  <si>
    <t>Realizarea  programului de monitorizare a calității medicamentelor de uz veterinar</t>
  </si>
  <si>
    <t>Monitorizarea continuă a apariţiei şi răspândirii dăunătorilor, inclusiv pe fâșiile verzi de-a lungul traseelor naționale (ANSA)</t>
  </si>
  <si>
    <t>pct. 132, 134 din HG nr. 722 din 18.07.2018 pentru aprobarea Instrucțiunii privind organizarea alimentației
copiilor și elevilor în instituțiile de învățământ general;
art. 9, alin (1) și art.10 Legea nr. 50 din 28.03.2013 cu privire la controalele oficiale pentru verificarea conformităţii
cu legislaţia privind hrana pentru animale şi produsele alimentare şi cu normele de sănătate şi de bunăstare a animalelor 
art.19, alin. (7) Legea 131/2012;
art. 24, alin. (2), lit. b) Lege 306/2018;
pct. 10, 13, 17 lit. d), cap. VI HG 264/2011
art. 7, alin. (1), lit. c) Legea 182/2019</t>
  </si>
  <si>
    <t>CBTM2024-2026</t>
  </si>
  <si>
    <r>
      <t xml:space="preserve">Implementarea Programului de supravegherea a calității și siguranței produselor alimentare de origine non animală (ANSA)                                                                                    </t>
    </r>
    <r>
      <rPr>
        <sz val="14"/>
        <color theme="0"/>
        <rFont val="Times New Roman"/>
        <family val="1"/>
        <charset val="204"/>
      </rPr>
      <t>Laborator fitosanitar -90 mii lei                                                                  Laborator băuturi alcoolice-318  mii  lei                                                                                    Contractate servicii -999,5 mii lei</t>
    </r>
  </si>
  <si>
    <t xml:space="preserve">Implementarea Programului acțiunilor strategice de supraveghere, profilaxie și combatere a bolilor la animale, de prevenire a transmiterii bolilor de la animale la om și de protecție a mediului.      </t>
  </si>
  <si>
    <t xml:space="preserve">Anexa la scrisoarea MF nr.06/4-9/2 din 23.01.2024 </t>
  </si>
  <si>
    <t>Raportul privind realizarea/implemetarea măsurilor/acțiunilor de politici pe sectorul Agricultură în anul 2023- ANSA</t>
  </si>
  <si>
    <t>Acțiuni realizate în anul 2023 (descrierea succintă)</t>
  </si>
  <si>
    <t>Total (6+9+10)</t>
  </si>
  <si>
    <t>Executat pînă la 01.01.2023</t>
  </si>
  <si>
    <t>Planificat in buget 2024</t>
  </si>
  <si>
    <t>Vor fi explicate motivele și relevanța includerii/excluderii din CBTM 2025-2027. Aceste explicații vor fi utilizate ulterior în procesul audierilor politicilor CBTM</t>
  </si>
  <si>
    <t>Se va indica suma mijloacelor alocate pînă 01.01.2023 pentru implementarea acestei acțiuni/măsuri</t>
  </si>
  <si>
    <t>Se va indica suma mijloacelor aprobate în buget pe anul 2023</t>
  </si>
  <si>
    <t>Se va indica suma mijloacelor bugetului rectificat pe anul 2023</t>
  </si>
  <si>
    <t>Se va indica suma mijloacelor executate în anul 2023</t>
  </si>
  <si>
    <t>Se va indica suma mijloacelor planificate în bugetul pe anul 2024 (in cazul in care sunt planificate)</t>
  </si>
  <si>
    <t>2022-2023</t>
  </si>
  <si>
    <t xml:space="preserve">Monitorizarea îndeplinirii regulilor privind criteriile microbiologice şi a altor agenţi patogeni pentru produsele alimentare. ex: Salmonella, E. Coli, L. monocytogenes etc. în carne, lapte, ouă </t>
  </si>
  <si>
    <t xml:space="preserve">Realizarea programul de monitorizare al laptelui crud conform 
</t>
  </si>
  <si>
    <t xml:space="preserve">Realizarea programului de monitorizare și supraveghere produselor alimentare și apei în unități de comerț, alimentație publică și protecția consumatorilor 
</t>
  </si>
  <si>
    <t xml:space="preserve">Realizarea planului de monitorizare a reziduurilor în produsele de origine animală (ANSA)                                      </t>
  </si>
  <si>
    <t xml:space="preserve">Implementarea Programului de monitorizare a reziduurilor de pesticide și nitrați în produse de origine vegetală (ANSA)                                             </t>
  </si>
  <si>
    <t xml:space="preserve">Realizarea programului naţional de supraveghere a materialelor furajere (ANSA)     </t>
  </si>
  <si>
    <t>Pe parcursul anului 2023 a fot desfășurată o campanie de vaccinare prin distribuție manuală  - Campania II de toamnă - au fost distribuite 50000 mii momeli vaccinale.</t>
  </si>
  <si>
    <t>A fost realizat implimentarea programului de monitorizare a indecelor de calitatii  laptelui materie prima conform Ordinul ANSA nr. 237 din 24.05.2023 prin care a fost investigate 4620  de probe la NTG, NCSși PÎ.</t>
  </si>
  <si>
    <t>Pe parcursul anului 2023 a fost executat Programul de monitorizare și supraveghere în domeniul siguranței și calității produselor alimentare din cadrul unităților de comerț, alimentație publică, instituții de învățământ general, tabere de odihnă și întremare a sănătății copiilor, inclusiv pe domeniul protecției consumatorilor aprobat prin ordinul ANSA  nr.178/2023. Conform Programului, au fost planificate 2425 dar au fost prelevate  2603 probe de produse alimentare pentru investigații microbiologice și fizico-chimice. robele au fost prelevate, supra plan din cauza prelevării probelor neplanificate pentru asigurarea participanților la Summitul comunității politice europene cu produse alimentare sigure, precum și a numărului mare de cazuri de toxiinfecții alimentare  investigate pe pargursul anului 2023.</t>
  </si>
  <si>
    <t>În baza Ordinelor ANSA  nr. 130 (anexa 2 și anexa 3), Ordinul 236/2023, Ordinul nr.23/2023 (import) au fost planificate 740 probe (423 autohtone, 317 import), dar sau prelevat 624 probe (394 auohtone și 230 import). Nerealizarea integrală a programului pentru determinarea reziduurilor în produsele alimentară de origine nonanimală se datorează lipsei producătorilor autohtoni în anul 2023 de anumite produse vegetale, din cauza cărora nu a fost posibil de prelevat probe Prelevarea tuturor probelor de import nu a fost realizată, deoarece au fost emise ordine cu privire la intensificarea controalelor pentru produsele depistate anterior neconform ,iar plata pentru investigațiile date au fost efectuate de către agenții economici. În laboratoare din strainatate conform Ordinului nr. 354/2023 - 25 probe prelevate.</t>
  </si>
  <si>
    <t>În baza Ordinului nr.130/2023 (anexa 1, 4, 5), Ordinul nr.92/2023 și Ordinul 35/2023 produse alimentare de origine nonanimală de import au fost prelevate 605 probe (397 LCTBANC, 70 LCF, 138 CRDV), Ordinul nr.236/2023 - 69 probe (49 IMT, 20 ANSP), Ordinul nr.354/2023 - 103 probe (61 AgroBioLab, 42 Eurofins Food Testing)</t>
  </si>
  <si>
    <t xml:space="preserve">A fost exutat Programului de monitorizare a supraveghere în domeniul siguranței și calității produselor vitivinicole, alcoolului etilic, berii și producției alcoolice  pe anul 2023  prin ordinului ANSA  nr.485 din 27.12.2022 (anexa 9) și nr.554 din 16.11.2023 .  Au fost planificate prelevarea 250 mostre pentru determinarea a 909 indici de calitate(organoleptici, fizico-chimici,  și naturalețe) și de inofensivitate  în producția alcoolică. Pe parcursul anului 2023 au fost prelevate 241 de mostre, programul fiind îndeplinit în totalitate. </t>
  </si>
  <si>
    <t xml:space="preserve"> A fost pus în aplicare Programul măsurilor strategice pentru anul 2023 aprobat prin Ordinul ANSA nr. 474 din 19.12.2022 în conformitate cu prevederile art. 29, alin (2) al Legii 221/2007.Astfel pe parcursul anului 2023 au fost  efectuate în total 72487 mii de testări în scop de diagnostic și supuse măsurilor de profilaxie specifice (vaccinărilor) 379592. Fiind astfel atinse peste 48,33% din obiectivele trasate.                                                                                                                                Suplimentar conform Hotărârii de Guvern nr 1097 din 29/2023 s-a alocat  Agenției Naționale pentru Siguranța Alimentelor, din fondul de intervenție al Guvernului, mijloace financiare în sumă de 63 635,2 mii lei pentru acordarea despăgubirilor pentru aplicarea acțiunilor de lichidare a focarului de pestă porcină africană (PPA), înregistrat la data de 1 decembrie 2022 în exploatația de creștere a porcinelor SRL „Golden Piglet” din satul Soltănești, raionul Nisporeni.                                                                                                                                                                                                                                               </t>
  </si>
  <si>
    <t xml:space="preserve">Conform ordinului Agenției nr.340 din 10.07.2023 a fost dispusă exercitarea monitorizării plantațiilor și fîșiilor verzi în vederea depistării dăunătorului Calliptamus sp. Au fost depistate două focare cu suprafața totală de 0,38 mii ha.                                                                                                                                   Alte măsuri de combatere nu s-au întreprins din cauza densității reduse a dăunătorilor în rezultatul condițiilor climaterice nefavorabile dezvoltării </t>
  </si>
  <si>
    <t xml:space="preserve">Mijloace financiare aprobate au fost utilizate la achitarea retribuirii muncii angajaților Agenției , procurarea bunurilor și serviciilor pentru buna funcționare a instituției.                                                                                       În urma rectificării Bugetului de Stat pe anul 2023 a fost micșorat bugetul Agenției cu circa  15369,3 mii lei după cum urmează:                                                                                                                                                          - Cod ECO 2111 “Cheltuieli de personal” s-a micșorat cu 22025,4 mii lei și a primit suplimentar mijloace bănești în sumă totală de 3487,1 mii lei,  din care 3446,7 mii lei pentru  acordarea sporului pentru realizarea sarcinilor prioritare în contextul implementării cerințelor de aderare la Uniunea Europeană și 40,4 mii lei ca urmare a  modificării tabelului nr. 3  “Funcțiile din cabinetul persoanelor cu funcții de demnitate publică”, Anexa nr. 3 la Legea nr.270/2018 privind sistemul unitar de salarizare în sectorul bugetar 
- Redistribuiri de alocații (+,-) între programe  în sumă de  3169,0 mii lei pentru servicii si bunuri                                                                              </t>
  </si>
  <si>
    <t>In baza ordinului ANSA nr.12 din 18.01.2023 pentru monitorizarea și realizarea programului de stat de monitorizare a medicamentelor de uz veterinar au fost planificate 170 de investigații pentru identificarea și dozarea substanțelor active amedicamentelor de uz veterinar prin metoda HPLC. În anul 2023 au fost efectuate 122 de investigații. Neindeplinirea planului pe 2023 se datorează faptului ca anumite medicamente de uz veterinar incluse în program, nu au fost identificate la controalele oficiale, altele nu au fost importate in 2023 din considerente economice.</t>
  </si>
  <si>
    <t>Prin ordinul nr.22 din 23.01.2023 a fost  aprobat programul de monitorizare și supraveghere în domeniul sănătății plantelor la import pentru anul 2023.Au fost planificate 570 probe pentru efectuarea investigatilor de laborator, din care s-a  executat 547 probe. Nerealizarea integrală a obiectivelor propuse se cauzează în special specificului activităților la importul produselor , care este dictat de cererea pe piață a acestora, acestea fiind și dificultatea majoră cu care ne confruntăm și la momentul planificării programelor de monitorizare, pentru import în special, deoarece ultimii ani ne arată căt de mult poate varia cererea pe piață, respectiv spectrul produselor importate în dependență de specificul climateric al anului, precum și situația pandemică, dar și economică. Din cauza conflictului militar din Ucraina, pe tot parcursul perioadei de raportare a fost sistată activitatea unor posturi de inspecție la frontieră ,  respectiv s-a micșorat importurile.</t>
  </si>
  <si>
    <t>În conformitate cu Ordinul ANSA nr. 15 din 19.01.20223  pe paracursul anului au fost prelevate 809 probe de carne de pasăre, ouă pentru consum, miere de albini, pește, lapte  de bovină lapte de ovină/caprină, carne de bovină, porcină, ovină pentru implementarea planului național de monitorizare a reziduurilor. Planul de monitorizare a reziduurilor în produsele de origine animală a fost executat in marime de 100%                                                                                                                                                        Afost aprobat prin Ordinul nr.24 din 23.01.2023 Programul de monitorizare și supraveghere în domeniul siguranței produselor alimentare de origine animală din import pentru anul 2023, respectiv s-a executat în mărime de 80%, ceia ce constituie 135 probe</t>
  </si>
  <si>
    <t xml:space="preserve">Pe perioada de raportarea a fost achiziționată  îmbrăcămintei de uz profesional pentru inspectori (315 bucăți  de veste fără mâneci cu abrevierea ANSA).                                                                                        
</t>
  </si>
  <si>
    <t>Limitele de alocații la venituri și cheltuieli pentru 70233 - Proiectul "Perfecționarea abilităților in activitatea de laborator pentru specialiștii agro-alimentari din Europa de Est/Ag-Lab"  a fost aprobate la rectificarea Legii bugetului de Stat 2023 în mărime de 70,2,6 mii lei  (eco -2227)  destinat specialiștilor din cadrul  I.P. Centrul Republican de Diagnostică.  Subsecvent se comunică faptul că, proiectul „Perfecționarea abilităților în activitatea de laborator pentru specialiștii agro-alimentari din Europa de Est /Ag-Lab/ˮ a fost finalizat la 31 mai 2022.                                                           Din cauza  situației  neclare,  sursele financiare alocate neutilizate vor fi redistribuite pentru activitatea Instituției Publice “CRDV” sau transferate la finanțator urmare revizuirii Raportului final de către Agenția Europeană pentru Educație și Cultură Executivă.</t>
  </si>
  <si>
    <t>In baza ordinului ANSA nr 11 din 18.01.2023 și nr. 21 din 23.01.2023, pentru monitorizarea și realizarea programului de stat de monitorizare a hranei pentru animale au fost planificate prelevarea a 495.  În anul 2023 au fost prelevate 494  probe la diverse componente de hrana pentru animale destinata animalelor de interes economic. Neîndeplinirea planului referitor la monitorizarea și supravegherea furajelor importate  a fost condiționată de reducerea volumelor de import a maselor furajere de hrană pentru animale de import, ceia ce la rîndul să s-a răsfrîns asupra micșorării cu 1 unități a numărului de probe prelevate.                                                                                                                                                      Programul de monitorizare a hranei pentru animale aprobat prin ordinul nr 11 din 18.01.2023 a fost realizat în proporție de 100%, iar numărul de probe depășit, rezultă din programul de stat de monitorizare a  medicamentelor de uz veterinar.</t>
  </si>
  <si>
    <t xml:space="preserve">A fost pus în aplicare Programul  de monitorizare și supravegherea în domeniul  protecției plantelor  pe anul 2023 prin  aprobarea Ordinului ANSA nr.128 din 27.03.2023,  în conformitate cu prevederile  Legii 228/2010.  Au fost planificate 660 probe pentru indentificarea organizmelor dăunătoare plantelor. Pe parcursul anului 2023 au fost prelevate 660 probe de plante și părți din plante.Totodată, au fost plasate 4240 de capcane feromonale pentru monitorizare a unor organisme nocive de plante în scopul stabilirii stării fitosanitare al teritoriului Republicii Moldova.                                                                                              Pe domeniul control semincer, în baza Ordinului ANSA nr. 48 din 07.02.2023 Cu privire la prelevarea probelor conform Planului național de monitorizare în domeniul siguranției alimentelor de origine vegetală au fost planificate și prelevate, în totalitate, probe a semințelor de culturi agricole pentru aprecierea:  indicilor de calitate (germinație și puritate) - 80 probe; determinarea conținutului de OMG în materialul semincer de soia -30 probe;  aprecierea gradului de hibridare la porumb și floarea-soarelui - 10 probe. Programele  au fost realizat în totalitate-100%.                                                                                                                                               În conformitate cu Ordinul ANSA nr. 101 din 06.03.2023 cu privire la executarea Programului Național de monitorizare și supraveghere a calității produselor de uz fitosanitar în anul 2023 au fost prelevate 153 probe de pesticide din totalul preconizat de 165, ce constituie 97%.                      Totodată, cu modificarea ordinului menționat prin Ordinul nr. 499 din 16.10.2023 au fost prelevate, suplimentar, 26 probe de fertilizanți și expediate la laboratorul ICECHIM, București pentru testare. </t>
  </si>
  <si>
    <t>A fost realizat implimentarea programului de monitorizare și supraveghere in domeniul siguranței alimentelor a indicii microbiologici in produse de origine animală conform Ordinului ANSA nr. 14 din 19.01.2023.  Au fost prelevate  2069 probe pentru determinarea indicilor microbiologici în produsele alimentare de origine animală , alimentație publică și protecția consumatorului.                                                                                                   A fost aprobat prin Ordinul nr.24 din 23.01.2023 Programul de monitorizare și supraveghere în domeniul siguranței produselor alimentare de origine animală din import pentru anul 2023. Au fost planificate prelevarea  907 probe și s-a executat la nivel de 91,4 %, ceia ce constituie 829 de  probe prelevate.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</si>
</sst>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 #,##0.00\ _L_-;_-* &quot;-&quot;??\ _L_-;_-@_-"/>
    <numFmt numFmtId="165" formatCode="#,##0.0"/>
    <numFmt numFmtId="166" formatCode="0.0"/>
  </numFmts>
  <fonts count="25"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sz val="10"/>
      <color indexed="0"/>
      <name val="Arial"/>
      <family val="2"/>
    </font>
    <font>
      <sz val="10"/>
      <name val="Arial"/>
      <family val="2"/>
    </font>
    <font>
      <sz val="10"/>
      <color indexed="0"/>
      <name val="Arial"/>
      <family val="2"/>
    </font>
    <font>
      <sz val="10"/>
      <color indexed="0"/>
      <name val="Arial"/>
      <family val="2"/>
      <charset val="204"/>
    </font>
    <font>
      <b/>
      <i/>
      <sz val="11"/>
      <color theme="1"/>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sz val="16"/>
      <color theme="1"/>
      <name val="Times New Roman"/>
      <family val="1"/>
      <charset val="204"/>
    </font>
    <font>
      <i/>
      <sz val="12"/>
      <color theme="1"/>
      <name val="Times New Roman"/>
      <family val="1"/>
      <charset val="204"/>
    </font>
    <font>
      <sz val="14"/>
      <color rgb="FF0070C0"/>
      <name val="Times New Roman"/>
      <family val="1"/>
      <charset val="204"/>
    </font>
    <font>
      <b/>
      <sz val="14"/>
      <name val="Times New Roman"/>
      <family val="1"/>
      <charset val="204"/>
    </font>
    <font>
      <sz val="8"/>
      <name val="Calibri"/>
      <family val="2"/>
      <charset val="204"/>
      <scheme val="minor"/>
    </font>
    <font>
      <sz val="14"/>
      <color theme="0"/>
      <name val="Times New Roman"/>
      <family val="1"/>
      <charset val="204"/>
    </font>
    <font>
      <sz val="16"/>
      <name val="Times New Roman"/>
      <family val="1"/>
      <charset val="204"/>
    </font>
    <font>
      <sz val="11"/>
      <name val="Times New Roman"/>
      <family val="1"/>
      <charset val="204"/>
    </font>
    <font>
      <i/>
      <sz val="12"/>
      <name val="Times New Roman"/>
      <family val="1"/>
      <charset val="204"/>
    </font>
    <font>
      <i/>
      <sz val="14"/>
      <name val="Times New Roman"/>
      <family val="1"/>
      <charset val="204"/>
    </font>
  </fonts>
  <fills count="10">
    <fill>
      <patternFill patternType="none"/>
    </fill>
    <fill>
      <patternFill patternType="gray125"/>
    </fill>
    <fill>
      <patternFill patternType="solid">
        <fgColor rgb="FFFFFF00"/>
        <bgColor indexed="64"/>
      </patternFill>
    </fill>
    <fill>
      <patternFill patternType="solid">
        <fgColor rgb="FF66FF33"/>
        <bgColor indexed="64"/>
      </patternFill>
    </fill>
    <fill>
      <patternFill patternType="solid">
        <fgColor theme="9" tint="0.59999389629810485"/>
        <bgColor indexed="64"/>
      </patternFill>
    </fill>
    <fill>
      <patternFill patternType="solid">
        <fgColor rgb="FF66FFCC"/>
        <bgColor indexed="64"/>
      </patternFill>
    </fill>
    <fill>
      <patternFill patternType="solid">
        <fgColor rgb="FFF5B1E2"/>
        <bgColor indexed="64"/>
      </patternFill>
    </fill>
    <fill>
      <patternFill patternType="solid">
        <fgColor theme="0"/>
        <bgColor indexed="64"/>
      </patternFill>
    </fill>
    <fill>
      <patternFill patternType="mediumGray">
        <bgColor theme="0"/>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2" fillId="0" borderId="0"/>
    <xf numFmtId="0" fontId="1" fillId="0" borderId="0"/>
    <xf numFmtId="0" fontId="1" fillId="0" borderId="0"/>
    <xf numFmtId="0" fontId="2" fillId="0" borderId="0"/>
    <xf numFmtId="0" fontId="5" fillId="0" borderId="0"/>
    <xf numFmtId="0" fontId="6" fillId="0" borderId="0"/>
    <xf numFmtId="0" fontId="7" fillId="0" borderId="0"/>
    <xf numFmtId="164" fontId="7" fillId="0" borderId="0" applyFont="0" applyFill="0" applyBorder="0" applyAlignment="0" applyProtection="0"/>
    <xf numFmtId="0" fontId="8" fillId="0" borderId="0"/>
    <xf numFmtId="0" fontId="7" fillId="0" borderId="0"/>
    <xf numFmtId="0" fontId="8" fillId="0" borderId="0"/>
  </cellStyleXfs>
  <cellXfs count="114">
    <xf numFmtId="0" fontId="0" fillId="0" borderId="0" xfId="0"/>
    <xf numFmtId="0" fontId="4" fillId="0" borderId="0" xfId="0" applyFont="1"/>
    <xf numFmtId="0" fontId="4" fillId="0" borderId="0" xfId="0" applyFont="1" applyAlignment="1">
      <alignment vertical="center" wrapText="1"/>
    </xf>
    <xf numFmtId="0" fontId="3" fillId="0" borderId="0" xfId="0" applyFont="1"/>
    <xf numFmtId="0" fontId="4" fillId="0" borderId="0" xfId="0" applyFont="1" applyAlignment="1">
      <alignment vertical="top" wrapText="1"/>
    </xf>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top" wrapText="1"/>
    </xf>
    <xf numFmtId="0" fontId="4" fillId="7" borderId="0" xfId="0" applyFont="1" applyFill="1" applyAlignment="1">
      <alignment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 xfId="0" applyFont="1" applyFill="1" applyBorder="1" applyAlignment="1">
      <alignment horizontal="center" vertical="top"/>
    </xf>
    <xf numFmtId="0" fontId="11" fillId="7" borderId="1" xfId="0" applyFont="1" applyFill="1" applyBorder="1" applyAlignment="1">
      <alignment horizontal="left" vertical="top" wrapText="1"/>
    </xf>
    <xf numFmtId="0" fontId="11" fillId="7" borderId="7" xfId="0" applyFont="1" applyFill="1" applyBorder="1" applyAlignment="1">
      <alignment horizontal="left" vertical="top" wrapText="1"/>
    </xf>
    <xf numFmtId="0" fontId="10" fillId="7" borderId="1" xfId="0" applyFont="1" applyFill="1" applyBorder="1" applyAlignment="1">
      <alignment horizontal="left" vertical="top" wrapText="1"/>
    </xf>
    <xf numFmtId="0" fontId="12" fillId="7" borderId="6" xfId="0" applyFont="1" applyFill="1" applyBorder="1" applyAlignment="1">
      <alignment horizontal="center" vertical="center"/>
    </xf>
    <xf numFmtId="0" fontId="12" fillId="7" borderId="1" xfId="0" applyFont="1" applyFill="1" applyBorder="1" applyAlignment="1">
      <alignment vertical="center" wrapText="1"/>
    </xf>
    <xf numFmtId="0" fontId="12" fillId="7" borderId="1" xfId="0" applyFont="1" applyFill="1" applyBorder="1" applyAlignment="1">
      <alignment vertical="top" wrapText="1"/>
    </xf>
    <xf numFmtId="165" fontId="12" fillId="7" borderId="1" xfId="0" applyNumberFormat="1" applyFont="1" applyFill="1" applyBorder="1" applyAlignment="1">
      <alignment horizontal="center" vertical="center" wrapText="1"/>
    </xf>
    <xf numFmtId="165" fontId="12" fillId="7" borderId="1" xfId="0" applyNumberFormat="1" applyFont="1" applyFill="1" applyBorder="1" applyAlignment="1">
      <alignment horizontal="center" vertical="center"/>
    </xf>
    <xf numFmtId="165" fontId="12" fillId="7" borderId="1" xfId="0" applyNumberFormat="1" applyFont="1" applyFill="1" applyBorder="1" applyAlignment="1">
      <alignment horizontal="center"/>
    </xf>
    <xf numFmtId="165" fontId="12" fillId="7" borderId="7" xfId="0" applyNumberFormat="1" applyFont="1" applyFill="1" applyBorder="1" applyAlignment="1">
      <alignment horizontal="center"/>
    </xf>
    <xf numFmtId="165" fontId="10" fillId="7" borderId="1" xfId="0" applyNumberFormat="1" applyFont="1" applyFill="1" applyBorder="1" applyAlignment="1">
      <alignment horizontal="center" vertical="center"/>
    </xf>
    <xf numFmtId="0" fontId="14" fillId="7" borderId="6" xfId="0" applyFont="1" applyFill="1" applyBorder="1" applyAlignment="1">
      <alignment horizontal="center" vertical="center"/>
    </xf>
    <xf numFmtId="0" fontId="14" fillId="7" borderId="1" xfId="0" applyFont="1" applyFill="1" applyBorder="1" applyAlignment="1">
      <alignment vertical="center" wrapText="1"/>
    </xf>
    <xf numFmtId="0" fontId="14" fillId="7" borderId="1" xfId="0" applyFont="1" applyFill="1" applyBorder="1" applyAlignment="1">
      <alignment vertical="top" wrapText="1"/>
    </xf>
    <xf numFmtId="0" fontId="10" fillId="7" borderId="1" xfId="0" applyFont="1" applyFill="1" applyBorder="1" applyAlignment="1">
      <alignment vertical="center" wrapText="1"/>
    </xf>
    <xf numFmtId="0" fontId="10" fillId="7" borderId="1" xfId="0" applyFont="1" applyFill="1" applyBorder="1" applyAlignment="1">
      <alignment vertical="top" wrapText="1"/>
    </xf>
    <xf numFmtId="165" fontId="10" fillId="7" borderId="1" xfId="0" applyNumberFormat="1" applyFont="1" applyFill="1" applyBorder="1" applyAlignment="1">
      <alignment horizontal="center" vertical="center" wrapText="1"/>
    </xf>
    <xf numFmtId="165" fontId="10" fillId="7" borderId="1" xfId="0" applyNumberFormat="1" applyFont="1" applyFill="1" applyBorder="1" applyAlignment="1">
      <alignment horizontal="center"/>
    </xf>
    <xf numFmtId="165" fontId="10" fillId="7" borderId="7" xfId="0" applyNumberFormat="1" applyFont="1" applyFill="1" applyBorder="1" applyAlignment="1">
      <alignment horizontal="center"/>
    </xf>
    <xf numFmtId="0" fontId="12" fillId="7" borderId="6" xfId="0" applyFont="1" applyFill="1" applyBorder="1"/>
    <xf numFmtId="0" fontId="12" fillId="7" borderId="8" xfId="0" applyFont="1" applyFill="1" applyBorder="1"/>
    <xf numFmtId="0" fontId="10" fillId="7" borderId="9" xfId="0" applyFont="1" applyFill="1" applyBorder="1" applyAlignment="1">
      <alignment vertical="center" wrapText="1"/>
    </xf>
    <xf numFmtId="0" fontId="12" fillId="7" borderId="9" xfId="0" applyFont="1" applyFill="1" applyBorder="1" applyAlignment="1">
      <alignment vertical="top" wrapText="1"/>
    </xf>
    <xf numFmtId="165" fontId="12" fillId="7" borderId="9" xfId="0" applyNumberFormat="1" applyFont="1" applyFill="1" applyBorder="1" applyAlignment="1">
      <alignment horizontal="center" vertical="center" wrapText="1"/>
    </xf>
    <xf numFmtId="165" fontId="12" fillId="7" borderId="9" xfId="0" applyNumberFormat="1" applyFont="1" applyFill="1" applyBorder="1" applyAlignment="1">
      <alignment horizontal="center"/>
    </xf>
    <xf numFmtId="165" fontId="10" fillId="7" borderId="9" xfId="0" applyNumberFormat="1" applyFont="1" applyFill="1" applyBorder="1" applyAlignment="1">
      <alignment horizontal="center" vertical="center"/>
    </xf>
    <xf numFmtId="165" fontId="12" fillId="7" borderId="10" xfId="0" applyNumberFormat="1" applyFont="1" applyFill="1" applyBorder="1" applyAlignment="1">
      <alignment horizontal="center"/>
    </xf>
    <xf numFmtId="0" fontId="15" fillId="0" borderId="0" xfId="0" applyFont="1" applyAlignment="1">
      <alignment horizontal="left" vertical="top"/>
    </xf>
    <xf numFmtId="0" fontId="15" fillId="0" borderId="0" xfId="0" applyFont="1" applyAlignment="1">
      <alignment vertical="center"/>
    </xf>
    <xf numFmtId="0" fontId="12" fillId="7" borderId="0" xfId="0" applyFont="1" applyFill="1"/>
    <xf numFmtId="0" fontId="10" fillId="7" borderId="0" xfId="0" applyFont="1" applyFill="1" applyAlignment="1">
      <alignment vertical="center" wrapText="1"/>
    </xf>
    <xf numFmtId="0" fontId="12" fillId="7" borderId="0" xfId="0" applyFont="1" applyFill="1" applyAlignment="1">
      <alignment vertical="top" wrapText="1"/>
    </xf>
    <xf numFmtId="165" fontId="12" fillId="7" borderId="0" xfId="0" applyNumberFormat="1" applyFont="1" applyFill="1" applyAlignment="1">
      <alignment horizontal="center" vertical="center" wrapText="1"/>
    </xf>
    <xf numFmtId="165" fontId="12" fillId="7" borderId="0" xfId="0" applyNumberFormat="1" applyFont="1" applyFill="1" applyAlignment="1">
      <alignment horizontal="center"/>
    </xf>
    <xf numFmtId="165" fontId="10" fillId="7" borderId="0" xfId="0" applyNumberFormat="1" applyFont="1" applyFill="1" applyAlignment="1">
      <alignment horizontal="center" vertical="center"/>
    </xf>
    <xf numFmtId="165" fontId="12" fillId="7" borderId="7" xfId="0" applyNumberFormat="1" applyFont="1" applyFill="1" applyBorder="1" applyAlignment="1">
      <alignment horizontal="center" vertical="center"/>
    </xf>
    <xf numFmtId="166" fontId="15" fillId="7" borderId="1" xfId="0" applyNumberFormat="1" applyFont="1" applyFill="1" applyBorder="1" applyAlignment="1">
      <alignment horizontal="center" vertical="center"/>
    </xf>
    <xf numFmtId="166" fontId="15" fillId="7" borderId="1" xfId="0" applyNumberFormat="1" applyFont="1" applyFill="1" applyBorder="1" applyAlignment="1">
      <alignment horizontal="right" vertical="center"/>
    </xf>
    <xf numFmtId="166" fontId="12" fillId="7" borderId="1" xfId="0" applyNumberFormat="1" applyFont="1" applyFill="1" applyBorder="1" applyAlignment="1">
      <alignment horizontal="center" vertical="center"/>
    </xf>
    <xf numFmtId="165" fontId="12" fillId="7" borderId="13" xfId="0" applyNumberFormat="1" applyFont="1" applyFill="1" applyBorder="1" applyAlignment="1">
      <alignment horizontal="center" vertical="center"/>
    </xf>
    <xf numFmtId="0" fontId="10" fillId="7" borderId="6" xfId="0" applyFont="1" applyFill="1" applyBorder="1" applyAlignment="1">
      <alignment horizontal="left" vertical="center"/>
    </xf>
    <xf numFmtId="0" fontId="10" fillId="7" borderId="1" xfId="0" applyFont="1" applyFill="1" applyBorder="1" applyAlignment="1">
      <alignment horizontal="left" vertical="center"/>
    </xf>
    <xf numFmtId="0" fontId="10" fillId="7" borderId="11" xfId="0" applyFont="1" applyFill="1" applyBorder="1" applyAlignment="1">
      <alignment horizontal="left" vertical="center"/>
    </xf>
    <xf numFmtId="0" fontId="10" fillId="7" borderId="2" xfId="0" applyFont="1" applyFill="1" applyBorder="1" applyAlignment="1">
      <alignment horizontal="left" vertical="center"/>
    </xf>
    <xf numFmtId="165" fontId="14" fillId="7" borderId="1" xfId="0" applyNumberFormat="1" applyFont="1" applyFill="1" applyBorder="1" applyAlignment="1">
      <alignment horizontal="center" vertical="center"/>
    </xf>
    <xf numFmtId="0" fontId="16" fillId="7" borderId="1" xfId="0" applyFont="1" applyFill="1" applyBorder="1" applyAlignment="1">
      <alignment horizontal="left" vertical="top" wrapText="1"/>
    </xf>
    <xf numFmtId="0" fontId="16" fillId="7" borderId="7" xfId="0" applyFont="1" applyFill="1" applyBorder="1" applyAlignment="1">
      <alignment horizontal="left" vertical="top" wrapText="1"/>
    </xf>
    <xf numFmtId="166" fontId="15" fillId="7" borderId="13" xfId="0" applyNumberFormat="1" applyFont="1" applyFill="1" applyBorder="1" applyAlignment="1">
      <alignment horizontal="center" vertical="center"/>
    </xf>
    <xf numFmtId="0" fontId="13" fillId="7" borderId="1" xfId="0" applyFont="1" applyFill="1" applyBorder="1" applyAlignment="1">
      <alignment vertical="top" wrapText="1"/>
    </xf>
    <xf numFmtId="165" fontId="14" fillId="7" borderId="1" xfId="0" applyNumberFormat="1" applyFont="1" applyFill="1" applyBorder="1" applyAlignment="1">
      <alignment horizontal="center"/>
    </xf>
    <xf numFmtId="165" fontId="14" fillId="7" borderId="7" xfId="0" applyNumberFormat="1" applyFont="1" applyFill="1" applyBorder="1" applyAlignment="1">
      <alignment horizontal="center" vertical="center"/>
    </xf>
    <xf numFmtId="165" fontId="18" fillId="7" borderId="1" xfId="0" applyNumberFormat="1" applyFont="1" applyFill="1" applyBorder="1" applyAlignment="1">
      <alignment horizontal="center" vertical="center" wrapText="1"/>
    </xf>
    <xf numFmtId="165" fontId="18" fillId="7" borderId="1" xfId="0" applyNumberFormat="1" applyFont="1" applyFill="1" applyBorder="1" applyAlignment="1">
      <alignment horizontal="center" vertical="center"/>
    </xf>
    <xf numFmtId="165" fontId="10" fillId="7" borderId="1" xfId="0" applyNumberFormat="1" applyFont="1" applyFill="1" applyBorder="1" applyAlignment="1">
      <alignment horizontal="left" vertical="center"/>
    </xf>
    <xf numFmtId="0" fontId="22" fillId="7" borderId="0" xfId="0" applyFont="1" applyFill="1" applyAlignment="1">
      <alignment vertical="center" wrapText="1"/>
    </xf>
    <xf numFmtId="0" fontId="18" fillId="7" borderId="1" xfId="0" applyFont="1" applyFill="1" applyBorder="1" applyAlignment="1">
      <alignment horizontal="center" vertical="center" wrapText="1"/>
    </xf>
    <xf numFmtId="0" fontId="23" fillId="7"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18" fillId="7" borderId="2" xfId="0" applyFont="1" applyFill="1" applyBorder="1" applyAlignment="1">
      <alignment horizontal="left" vertical="center"/>
    </xf>
    <xf numFmtId="0" fontId="18" fillId="7" borderId="1" xfId="0" applyFont="1" applyFill="1" applyBorder="1" applyAlignment="1">
      <alignment horizontal="left" vertical="center"/>
    </xf>
    <xf numFmtId="0" fontId="14" fillId="7" borderId="1" xfId="0" applyFont="1" applyFill="1" applyBorder="1" applyAlignment="1">
      <alignment horizontal="left" wrapText="1"/>
    </xf>
    <xf numFmtId="0" fontId="14" fillId="7" borderId="1" xfId="0" applyFont="1" applyFill="1" applyBorder="1" applyAlignment="1">
      <alignment horizontal="left" vertical="center" wrapText="1"/>
    </xf>
    <xf numFmtId="0" fontId="18" fillId="7" borderId="1" xfId="0" applyFont="1" applyFill="1" applyBorder="1" applyAlignment="1">
      <alignment vertical="center" wrapText="1"/>
    </xf>
    <xf numFmtId="0" fontId="14" fillId="7" borderId="9" xfId="0" applyFont="1" applyFill="1" applyBorder="1" applyAlignment="1">
      <alignment vertical="center" wrapText="1"/>
    </xf>
    <xf numFmtId="0" fontId="14" fillId="7" borderId="0" xfId="0" applyFont="1" applyFill="1" applyAlignment="1">
      <alignment vertical="center" wrapText="1"/>
    </xf>
    <xf numFmtId="0" fontId="22" fillId="0" borderId="0" xfId="0" applyFont="1" applyAlignment="1">
      <alignment vertical="center" wrapText="1"/>
    </xf>
    <xf numFmtId="0" fontId="21" fillId="0" borderId="0" xfId="0" applyFont="1" applyAlignment="1">
      <alignment horizontal="left" vertical="top"/>
    </xf>
    <xf numFmtId="166" fontId="21" fillId="7" borderId="1" xfId="0" applyNumberFormat="1" applyFont="1" applyFill="1" applyBorder="1" applyAlignment="1">
      <alignment horizontal="center" vertical="center"/>
    </xf>
    <xf numFmtId="0" fontId="15" fillId="7" borderId="0" xfId="0" applyFont="1" applyFill="1" applyAlignment="1">
      <alignment horizontal="left" vertical="top"/>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7" xfId="0" applyFont="1" applyFill="1" applyBorder="1" applyAlignment="1">
      <alignment horizontal="center" vertical="center"/>
    </xf>
    <xf numFmtId="0" fontId="9" fillId="9" borderId="0" xfId="0" applyFont="1" applyFill="1" applyAlignment="1">
      <alignment horizontal="right" vertical="top" wrapText="1"/>
    </xf>
    <xf numFmtId="0" fontId="10" fillId="7" borderId="6" xfId="0" applyFont="1" applyFill="1" applyBorder="1" applyAlignment="1">
      <alignment horizontal="left" vertical="center"/>
    </xf>
    <xf numFmtId="0" fontId="10" fillId="7" borderId="1" xfId="0" applyFont="1" applyFill="1" applyBorder="1" applyAlignment="1">
      <alignment horizontal="left" vertical="center"/>
    </xf>
    <xf numFmtId="0" fontId="10" fillId="7" borderId="7" xfId="0" applyFont="1" applyFill="1" applyBorder="1" applyAlignment="1">
      <alignment horizontal="left" vertical="center"/>
    </xf>
    <xf numFmtId="0" fontId="10" fillId="7" borderId="11" xfId="0" applyFont="1" applyFill="1" applyBorder="1" applyAlignment="1">
      <alignment horizontal="left" vertical="center"/>
    </xf>
    <xf numFmtId="0" fontId="10" fillId="7" borderId="2" xfId="0" applyFont="1" applyFill="1" applyBorder="1" applyAlignment="1">
      <alignment horizontal="left" vertical="center"/>
    </xf>
    <xf numFmtId="0" fontId="10" fillId="7" borderId="12" xfId="0" applyFont="1" applyFill="1" applyBorder="1" applyAlignment="1">
      <alignment horizontal="left" vertical="center"/>
    </xf>
    <xf numFmtId="0" fontId="10"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7" xfId="0" applyFont="1" applyFill="1" applyBorder="1" applyAlignment="1">
      <alignment horizontal="center" vertical="center" wrapText="1"/>
    </xf>
    <xf numFmtId="0" fontId="10" fillId="7" borderId="6" xfId="0" applyFont="1" applyFill="1" applyBorder="1" applyAlignment="1">
      <alignment horizontal="center" vertical="center" textRotation="90"/>
    </xf>
    <xf numFmtId="0" fontId="10" fillId="7" borderId="1" xfId="0" applyFont="1" applyFill="1" applyBorder="1" applyAlignment="1">
      <alignment horizontal="center" vertical="top" wrapText="1"/>
    </xf>
    <xf numFmtId="0" fontId="12" fillId="8" borderId="11"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11" xfId="0" applyFont="1" applyFill="1" applyBorder="1" applyAlignment="1">
      <alignment horizontal="center"/>
    </xf>
    <xf numFmtId="0" fontId="12" fillId="8" borderId="2" xfId="0" applyFont="1" applyFill="1" applyBorder="1" applyAlignment="1">
      <alignment horizontal="center"/>
    </xf>
    <xf numFmtId="0" fontId="12" fillId="8" borderId="12" xfId="0" applyFont="1" applyFill="1" applyBorder="1" applyAlignment="1">
      <alignment horizontal="center"/>
    </xf>
  </cellXfs>
  <cellStyles count="12">
    <cellStyle name="Comma 2" xfId="8" xr:uid="{00000000-0005-0000-0000-000000000000}"/>
    <cellStyle name="Normal" xfId="0" builtinId="0"/>
    <cellStyle name="Normal 15 2" xfId="3" xr:uid="{00000000-0005-0000-0000-000002000000}"/>
    <cellStyle name="Normal 2" xfId="2" xr:uid="{00000000-0005-0000-0000-000003000000}"/>
    <cellStyle name="Normal 21" xfId="10" xr:uid="{00000000-0005-0000-0000-000004000000}"/>
    <cellStyle name="Normal 23" xfId="11" xr:uid="{00000000-0005-0000-0000-000005000000}"/>
    <cellStyle name="Normal 3" xfId="5" xr:uid="{00000000-0005-0000-0000-000006000000}"/>
    <cellStyle name="Normal 5" xfId="7" xr:uid="{00000000-0005-0000-0000-000007000000}"/>
    <cellStyle name="Normal 6" xfId="9" xr:uid="{00000000-0005-0000-0000-000008000000}"/>
    <cellStyle name="Normal 8" xfId="4" xr:uid="{00000000-0005-0000-0000-000009000000}"/>
    <cellStyle name="Обычный 2" xfId="1" xr:uid="{00000000-0005-0000-0000-00000A000000}"/>
    <cellStyle name="Обычный 2 2" xfId="6" xr:uid="{00000000-0005-0000-0000-00000B000000}"/>
  </cellStyles>
  <dxfs count="0"/>
  <tableStyles count="0" defaultTableStyle="TableStyleMedium9" defaultPivotStyle="PivotStyleLight16"/>
  <colors>
    <mruColors>
      <color rgb="FFF5B1E2"/>
      <color rgb="FF66FFFF"/>
      <color rgb="FFFFFF99"/>
      <color rgb="FFF763D7"/>
      <color rgb="FFDC1EAA"/>
      <color rgb="FF26989E"/>
      <color rgb="FF99FF66"/>
      <color rgb="FF3399FF"/>
      <color rgb="FF66FF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8"/>
  <sheetViews>
    <sheetView tabSelected="1" topLeftCell="D1" zoomScale="55" zoomScaleNormal="55" workbookViewId="0">
      <pane ySplit="7" topLeftCell="A8" activePane="bottomLeft" state="frozen"/>
      <selection pane="bottomLeft" activeCell="P1" sqref="P1:W1048576"/>
    </sheetView>
  </sheetViews>
  <sheetFormatPr defaultColWidth="9.109375" defaultRowHeight="13.8" x14ac:dyDescent="0.25"/>
  <cols>
    <col min="1" max="1" width="7.44140625" style="1" customWidth="1"/>
    <col min="2" max="2" width="53" style="2" customWidth="1"/>
    <col min="3" max="3" width="39.77734375" style="4" customWidth="1"/>
    <col min="4" max="4" width="105.21875" style="84" customWidth="1"/>
    <col min="5" max="5" width="19.6640625" style="2" customWidth="1"/>
    <col min="6" max="6" width="16.77734375" style="1" customWidth="1"/>
    <col min="7" max="7" width="18.44140625" style="10" customWidth="1"/>
    <col min="8" max="8" width="16.77734375" style="13" customWidth="1"/>
    <col min="9" max="9" width="17.77734375" style="10" customWidth="1"/>
    <col min="10" max="10" width="17" style="10" customWidth="1"/>
    <col min="11" max="11" width="19.77734375" style="10" customWidth="1"/>
    <col min="12" max="12" width="19.6640625" style="1" customWidth="1"/>
    <col min="13" max="13" width="14.88671875" style="1" customWidth="1"/>
    <col min="14" max="14" width="13.5546875" style="1" customWidth="1"/>
    <col min="15" max="15" width="15.44140625" style="1" customWidth="1"/>
    <col min="16" max="16384" width="9.109375" style="1"/>
  </cols>
  <sheetData>
    <row r="1" spans="1:15" ht="31.2" customHeight="1" thickBot="1" x14ac:dyDescent="0.3">
      <c r="A1" s="10"/>
      <c r="B1" s="11"/>
      <c r="C1" s="12"/>
      <c r="D1" s="73"/>
      <c r="E1" s="11"/>
      <c r="F1" s="10"/>
      <c r="L1" s="10"/>
      <c r="M1" s="94" t="s">
        <v>54</v>
      </c>
      <c r="N1" s="94"/>
      <c r="O1" s="94"/>
    </row>
    <row r="2" spans="1:15" ht="38.4" customHeight="1" x14ac:dyDescent="0.25">
      <c r="A2" s="88" t="s">
        <v>55</v>
      </c>
      <c r="B2" s="89"/>
      <c r="C2" s="89"/>
      <c r="D2" s="89"/>
      <c r="E2" s="89"/>
      <c r="F2" s="89"/>
      <c r="G2" s="89"/>
      <c r="H2" s="89"/>
      <c r="I2" s="89"/>
      <c r="J2" s="89"/>
      <c r="K2" s="89"/>
      <c r="L2" s="89"/>
      <c r="M2" s="89"/>
      <c r="N2" s="89"/>
      <c r="O2" s="90"/>
    </row>
    <row r="3" spans="1:15" ht="45" customHeight="1" x14ac:dyDescent="0.25">
      <c r="A3" s="106" t="s">
        <v>10</v>
      </c>
      <c r="B3" s="101" t="s">
        <v>3</v>
      </c>
      <c r="C3" s="107" t="s">
        <v>11</v>
      </c>
      <c r="D3" s="102" t="s">
        <v>56</v>
      </c>
      <c r="E3" s="101" t="s">
        <v>4</v>
      </c>
      <c r="F3" s="103" t="s">
        <v>8</v>
      </c>
      <c r="G3" s="103"/>
      <c r="H3" s="103"/>
      <c r="I3" s="103"/>
      <c r="J3" s="103"/>
      <c r="K3" s="103"/>
      <c r="L3" s="101" t="s">
        <v>37</v>
      </c>
      <c r="M3" s="101" t="s">
        <v>9</v>
      </c>
      <c r="N3" s="101"/>
      <c r="O3" s="105"/>
    </row>
    <row r="4" spans="1:15" ht="17.399999999999999" x14ac:dyDescent="0.25">
      <c r="A4" s="106"/>
      <c r="B4" s="101"/>
      <c r="C4" s="107"/>
      <c r="D4" s="102"/>
      <c r="E4" s="101"/>
      <c r="F4" s="101" t="s">
        <v>57</v>
      </c>
      <c r="G4" s="14"/>
      <c r="H4" s="103">
        <v>2023</v>
      </c>
      <c r="I4" s="103"/>
      <c r="J4" s="103"/>
      <c r="K4" s="101" t="s">
        <v>59</v>
      </c>
      <c r="L4" s="101"/>
      <c r="M4" s="103" t="s">
        <v>51</v>
      </c>
      <c r="N4" s="103"/>
      <c r="O4" s="104"/>
    </row>
    <row r="5" spans="1:15" ht="52.8" customHeight="1" x14ac:dyDescent="0.25">
      <c r="A5" s="106"/>
      <c r="B5" s="101"/>
      <c r="C5" s="107"/>
      <c r="D5" s="102"/>
      <c r="E5" s="101"/>
      <c r="F5" s="101"/>
      <c r="G5" s="15" t="s">
        <v>58</v>
      </c>
      <c r="H5" s="14" t="s">
        <v>5</v>
      </c>
      <c r="I5" s="15" t="s">
        <v>6</v>
      </c>
      <c r="J5" s="15" t="s">
        <v>7</v>
      </c>
      <c r="K5" s="101"/>
      <c r="L5" s="101"/>
      <c r="M5" s="14">
        <v>2025</v>
      </c>
      <c r="N5" s="14">
        <v>2026</v>
      </c>
      <c r="O5" s="16">
        <v>2027</v>
      </c>
    </row>
    <row r="6" spans="1:15" ht="17.399999999999999" x14ac:dyDescent="0.25">
      <c r="A6" s="17">
        <v>1</v>
      </c>
      <c r="B6" s="15">
        <v>2</v>
      </c>
      <c r="C6" s="18"/>
      <c r="D6" s="74">
        <v>3</v>
      </c>
      <c r="E6" s="14">
        <v>4</v>
      </c>
      <c r="F6" s="15">
        <v>5</v>
      </c>
      <c r="G6" s="14">
        <v>6</v>
      </c>
      <c r="H6" s="15">
        <v>7</v>
      </c>
      <c r="I6" s="14">
        <v>8</v>
      </c>
      <c r="J6" s="15">
        <v>9</v>
      </c>
      <c r="K6" s="14">
        <v>10</v>
      </c>
      <c r="L6" s="15">
        <v>11</v>
      </c>
      <c r="M6" s="14">
        <v>12</v>
      </c>
      <c r="N6" s="15">
        <v>13</v>
      </c>
      <c r="O6" s="16">
        <v>14</v>
      </c>
    </row>
    <row r="7" spans="1:15" ht="153.6" customHeight="1" x14ac:dyDescent="0.25">
      <c r="A7" s="17"/>
      <c r="B7" s="64" t="s">
        <v>40</v>
      </c>
      <c r="C7" s="64"/>
      <c r="D7" s="75" t="s">
        <v>13</v>
      </c>
      <c r="E7" s="64" t="s">
        <v>41</v>
      </c>
      <c r="F7" s="64" t="s">
        <v>12</v>
      </c>
      <c r="G7" s="64" t="s">
        <v>61</v>
      </c>
      <c r="H7" s="64" t="s">
        <v>62</v>
      </c>
      <c r="I7" s="64" t="s">
        <v>63</v>
      </c>
      <c r="J7" s="64" t="s">
        <v>64</v>
      </c>
      <c r="K7" s="64" t="s">
        <v>65</v>
      </c>
      <c r="L7" s="64" t="s">
        <v>60</v>
      </c>
      <c r="M7" s="64"/>
      <c r="N7" s="65"/>
      <c r="O7" s="20"/>
    </row>
    <row r="8" spans="1:15" ht="71.400000000000006" customHeight="1" x14ac:dyDescent="0.25">
      <c r="A8" s="17"/>
      <c r="B8" s="21" t="s">
        <v>38</v>
      </c>
      <c r="C8" s="21"/>
      <c r="D8" s="76"/>
      <c r="E8" s="19"/>
      <c r="F8" s="35">
        <f>G10+F14+F18</f>
        <v>620537.80000000005</v>
      </c>
      <c r="G8" s="35">
        <f t="shared" ref="G8:O8" si="0">G10+G14+G18</f>
        <v>244564.9</v>
      </c>
      <c r="H8" s="35">
        <f t="shared" si="0"/>
        <v>282275</v>
      </c>
      <c r="I8" s="35">
        <f t="shared" si="0"/>
        <v>325131.90000000002</v>
      </c>
      <c r="J8" s="35">
        <f t="shared" si="0"/>
        <v>305217.39999999997</v>
      </c>
      <c r="K8" s="70">
        <f t="shared" si="0"/>
        <v>342455.80000000005</v>
      </c>
      <c r="L8" s="35">
        <f t="shared" si="0"/>
        <v>0</v>
      </c>
      <c r="M8" s="35">
        <f t="shared" si="0"/>
        <v>0</v>
      </c>
      <c r="N8" s="35">
        <f t="shared" si="0"/>
        <v>0</v>
      </c>
      <c r="O8" s="35">
        <f t="shared" si="0"/>
        <v>0</v>
      </c>
    </row>
    <row r="9" spans="1:15" ht="38.4" customHeight="1" x14ac:dyDescent="0.25">
      <c r="A9" s="98" t="s">
        <v>14</v>
      </c>
      <c r="B9" s="99"/>
      <c r="C9" s="99"/>
      <c r="D9" s="99"/>
      <c r="E9" s="99"/>
      <c r="F9" s="99"/>
      <c r="G9" s="99"/>
      <c r="H9" s="99"/>
      <c r="I9" s="99"/>
      <c r="J9" s="99"/>
      <c r="K9" s="99"/>
      <c r="L9" s="99"/>
      <c r="M9" s="99"/>
      <c r="N9" s="99"/>
      <c r="O9" s="100"/>
    </row>
    <row r="10" spans="1:15" ht="30" customHeight="1" x14ac:dyDescent="0.25">
      <c r="A10" s="61"/>
      <c r="B10" s="62"/>
      <c r="C10" s="62"/>
      <c r="D10" s="77"/>
      <c r="E10" s="62"/>
      <c r="F10" s="29">
        <f>F11</f>
        <v>57.2</v>
      </c>
      <c r="G10" s="29">
        <f>G11</f>
        <v>0</v>
      </c>
      <c r="H10" s="29">
        <f>H11</f>
        <v>200</v>
      </c>
      <c r="I10" s="29">
        <f t="shared" ref="I10:O10" si="1">I11</f>
        <v>200</v>
      </c>
      <c r="J10" s="29">
        <f t="shared" si="1"/>
        <v>57.2</v>
      </c>
      <c r="K10" s="29">
        <f t="shared" si="1"/>
        <v>200</v>
      </c>
      <c r="L10" s="29">
        <f t="shared" si="1"/>
        <v>0</v>
      </c>
      <c r="M10" s="29">
        <f t="shared" si="1"/>
        <v>0</v>
      </c>
      <c r="N10" s="29">
        <f t="shared" si="1"/>
        <v>0</v>
      </c>
      <c r="O10" s="29">
        <f t="shared" si="1"/>
        <v>0</v>
      </c>
    </row>
    <row r="11" spans="1:15" s="8" customFormat="1" ht="115.8" customHeight="1" x14ac:dyDescent="0.35">
      <c r="A11" s="22">
        <v>20</v>
      </c>
      <c r="B11" s="23" t="s">
        <v>49</v>
      </c>
      <c r="C11" s="24" t="s">
        <v>15</v>
      </c>
      <c r="D11" s="31" t="s">
        <v>80</v>
      </c>
      <c r="E11" s="25" t="s">
        <v>66</v>
      </c>
      <c r="F11" s="26">
        <f>G11+J11</f>
        <v>57.2</v>
      </c>
      <c r="G11" s="26">
        <v>0</v>
      </c>
      <c r="H11" s="26">
        <v>200</v>
      </c>
      <c r="I11" s="26">
        <v>200</v>
      </c>
      <c r="J11" s="26">
        <v>57.2</v>
      </c>
      <c r="K11" s="26">
        <v>200</v>
      </c>
      <c r="L11" s="27"/>
      <c r="M11" s="26"/>
      <c r="N11" s="26"/>
      <c r="O11" s="54"/>
    </row>
    <row r="12" spans="1:15" ht="34.799999999999997" customHeight="1" x14ac:dyDescent="0.35">
      <c r="A12" s="22">
        <v>23</v>
      </c>
      <c r="B12" s="23" t="s">
        <v>16</v>
      </c>
      <c r="C12" s="24"/>
      <c r="D12" s="31"/>
      <c r="E12" s="25"/>
      <c r="F12" s="27"/>
      <c r="G12" s="27"/>
      <c r="H12" s="26"/>
      <c r="I12" s="27"/>
      <c r="J12" s="27"/>
      <c r="K12" s="27"/>
      <c r="L12" s="27"/>
      <c r="M12" s="27"/>
      <c r="N12" s="27"/>
      <c r="O12" s="28"/>
    </row>
    <row r="13" spans="1:15" ht="46.2" customHeight="1" x14ac:dyDescent="0.25">
      <c r="A13" s="95" t="s">
        <v>17</v>
      </c>
      <c r="B13" s="96"/>
      <c r="C13" s="96"/>
      <c r="D13" s="96"/>
      <c r="E13" s="96"/>
      <c r="F13" s="96"/>
      <c r="G13" s="96"/>
      <c r="H13" s="96"/>
      <c r="I13" s="96"/>
      <c r="J13" s="96"/>
      <c r="K13" s="96"/>
      <c r="L13" s="96"/>
      <c r="M13" s="96"/>
      <c r="N13" s="96"/>
      <c r="O13" s="97"/>
    </row>
    <row r="14" spans="1:15" ht="28.2" customHeight="1" x14ac:dyDescent="0.25">
      <c r="A14" s="59"/>
      <c r="B14" s="60"/>
      <c r="C14" s="60"/>
      <c r="D14" s="78"/>
      <c r="E14" s="60"/>
      <c r="F14" s="29">
        <f>F15+F16</f>
        <v>188429.9</v>
      </c>
      <c r="G14" s="29">
        <f t="shared" ref="G14:O14" si="2">G15+G16</f>
        <v>40461</v>
      </c>
      <c r="H14" s="29">
        <f t="shared" si="2"/>
        <v>20812.7</v>
      </c>
      <c r="I14" s="29">
        <f t="shared" si="2"/>
        <v>79038.900000000009</v>
      </c>
      <c r="J14" s="29">
        <f t="shared" si="2"/>
        <v>77156.2</v>
      </c>
      <c r="K14" s="29">
        <f t="shared" si="2"/>
        <v>70812.7</v>
      </c>
      <c r="L14" s="29">
        <f t="shared" si="2"/>
        <v>0</v>
      </c>
      <c r="M14" s="29">
        <f t="shared" si="2"/>
        <v>0</v>
      </c>
      <c r="N14" s="29">
        <f t="shared" si="2"/>
        <v>0</v>
      </c>
      <c r="O14" s="29">
        <f t="shared" si="2"/>
        <v>0</v>
      </c>
    </row>
    <row r="15" spans="1:15" s="5" customFormat="1" ht="209.4" customHeight="1" x14ac:dyDescent="0.35">
      <c r="A15" s="30">
        <v>25</v>
      </c>
      <c r="B15" s="31" t="s">
        <v>53</v>
      </c>
      <c r="C15" s="32" t="s">
        <v>19</v>
      </c>
      <c r="D15" s="31" t="s">
        <v>79</v>
      </c>
      <c r="E15" s="25" t="s">
        <v>66</v>
      </c>
      <c r="F15" s="63">
        <f>G15+J15+K15</f>
        <v>161041.62</v>
      </c>
      <c r="G15" s="63">
        <v>25644.82</v>
      </c>
      <c r="H15" s="86">
        <f>500+3320+12002.9</f>
        <v>15822.9</v>
      </c>
      <c r="I15" s="63">
        <v>77776.600000000006</v>
      </c>
      <c r="J15" s="63">
        <v>75893.899999999994</v>
      </c>
      <c r="K15" s="86">
        <v>59502.9</v>
      </c>
      <c r="L15" s="68"/>
      <c r="M15" s="63"/>
      <c r="N15" s="63"/>
      <c r="O15" s="54"/>
    </row>
    <row r="16" spans="1:15" s="9" customFormat="1" ht="66" customHeight="1" x14ac:dyDescent="0.25">
      <c r="A16" s="22">
        <v>28</v>
      </c>
      <c r="B16" s="31" t="s">
        <v>18</v>
      </c>
      <c r="C16" s="32" t="s">
        <v>39</v>
      </c>
      <c r="D16" s="31" t="s">
        <v>73</v>
      </c>
      <c r="E16" s="25" t="s">
        <v>66</v>
      </c>
      <c r="F16" s="63">
        <f>G16+J16+K16</f>
        <v>27388.28</v>
      </c>
      <c r="G16" s="63">
        <v>14816.18</v>
      </c>
      <c r="H16" s="63">
        <v>4989.8</v>
      </c>
      <c r="I16" s="63">
        <f>741+521.3</f>
        <v>1262.3</v>
      </c>
      <c r="J16" s="63">
        <f>741+521.3</f>
        <v>1262.3</v>
      </c>
      <c r="K16" s="63">
        <v>11309.8</v>
      </c>
      <c r="L16" s="63"/>
      <c r="M16" s="63"/>
      <c r="N16" s="63"/>
      <c r="O16" s="69"/>
    </row>
    <row r="17" spans="1:15" s="6" customFormat="1" ht="47.4" customHeight="1" x14ac:dyDescent="0.25">
      <c r="A17" s="95" t="s">
        <v>20</v>
      </c>
      <c r="B17" s="96"/>
      <c r="C17" s="96"/>
      <c r="D17" s="96"/>
      <c r="E17" s="96"/>
      <c r="F17" s="96"/>
      <c r="G17" s="96"/>
      <c r="H17" s="96"/>
      <c r="I17" s="96"/>
      <c r="J17" s="96"/>
      <c r="K17" s="96"/>
      <c r="L17" s="96"/>
      <c r="M17" s="96"/>
      <c r="N17" s="96"/>
      <c r="O17" s="97"/>
    </row>
    <row r="18" spans="1:15" s="6" customFormat="1" ht="35.4" customHeight="1" x14ac:dyDescent="0.25">
      <c r="A18" s="59"/>
      <c r="B18" s="60"/>
      <c r="C18" s="60"/>
      <c r="D18" s="78"/>
      <c r="E18" s="60"/>
      <c r="F18" s="29">
        <f t="shared" ref="F18:L18" si="3">SUM(F19:F33)</f>
        <v>432107.90000000008</v>
      </c>
      <c r="G18" s="29">
        <f t="shared" si="3"/>
        <v>204103.9</v>
      </c>
      <c r="H18" s="29">
        <f t="shared" si="3"/>
        <v>261262.3</v>
      </c>
      <c r="I18" s="29">
        <f t="shared" si="3"/>
        <v>245893</v>
      </c>
      <c r="J18" s="71">
        <f>SUM(J19:J33)</f>
        <v>228003.99999999997</v>
      </c>
      <c r="K18" s="29">
        <f t="shared" si="3"/>
        <v>271443.10000000003</v>
      </c>
      <c r="L18" s="72">
        <f t="shared" si="3"/>
        <v>0</v>
      </c>
      <c r="M18" s="72">
        <f t="shared" ref="M18:O18" si="4">SUM(M19:M33)</f>
        <v>0</v>
      </c>
      <c r="N18" s="72">
        <f t="shared" si="4"/>
        <v>0</v>
      </c>
      <c r="O18" s="72">
        <f t="shared" si="4"/>
        <v>0</v>
      </c>
    </row>
    <row r="19" spans="1:15" ht="18" x14ac:dyDescent="0.35">
      <c r="A19" s="22"/>
      <c r="B19" s="23"/>
      <c r="C19" s="24"/>
      <c r="D19" s="31"/>
      <c r="E19" s="25"/>
      <c r="F19" s="27"/>
      <c r="G19" s="27"/>
      <c r="H19" s="26"/>
      <c r="I19" s="27"/>
      <c r="J19" s="27"/>
      <c r="K19" s="27"/>
      <c r="L19" s="27"/>
      <c r="M19" s="27"/>
      <c r="N19" s="27"/>
      <c r="O19" s="28"/>
    </row>
    <row r="20" spans="1:15" s="6" customFormat="1" ht="228" customHeight="1" x14ac:dyDescent="0.35">
      <c r="A20" s="22">
        <v>39</v>
      </c>
      <c r="B20" s="23" t="s">
        <v>21</v>
      </c>
      <c r="C20" s="24" t="s">
        <v>27</v>
      </c>
      <c r="D20" s="79" t="s">
        <v>81</v>
      </c>
      <c r="E20" s="25" t="s">
        <v>66</v>
      </c>
      <c r="F20" s="26">
        <f t="shared" ref="F20:F27" si="5">G20+J20</f>
        <v>410323</v>
      </c>
      <c r="G20" s="26">
        <v>192989.6</v>
      </c>
      <c r="H20" s="55">
        <f>250146.3+70.2</f>
        <v>250216.5</v>
      </c>
      <c r="I20" s="26">
        <v>234358.7</v>
      </c>
      <c r="J20" s="26">
        <v>217333.4</v>
      </c>
      <c r="K20" s="63">
        <v>260408.8</v>
      </c>
      <c r="L20" s="27"/>
      <c r="M20" s="57"/>
      <c r="N20" s="54"/>
      <c r="O20" s="54"/>
    </row>
    <row r="21" spans="1:15" s="6" customFormat="1" ht="131.4" customHeight="1" x14ac:dyDescent="0.35">
      <c r="A21" s="22">
        <v>40</v>
      </c>
      <c r="B21" s="23" t="s">
        <v>22</v>
      </c>
      <c r="C21" s="24" t="s">
        <v>43</v>
      </c>
      <c r="D21" s="31" t="s">
        <v>78</v>
      </c>
      <c r="E21" s="25" t="s">
        <v>66</v>
      </c>
      <c r="F21" s="26">
        <f t="shared" si="5"/>
        <v>435.4</v>
      </c>
      <c r="G21" s="63">
        <v>156.6</v>
      </c>
      <c r="H21" s="55">
        <v>171.9</v>
      </c>
      <c r="I21" s="63">
        <v>238.5</v>
      </c>
      <c r="J21" s="63">
        <v>278.8</v>
      </c>
      <c r="K21" s="26">
        <v>240</v>
      </c>
      <c r="L21" s="27"/>
      <c r="M21" s="57"/>
      <c r="N21" s="57"/>
      <c r="O21" s="54"/>
    </row>
    <row r="22" spans="1:15" s="6" customFormat="1" ht="159.6" customHeight="1" x14ac:dyDescent="0.35">
      <c r="A22" s="22">
        <v>43</v>
      </c>
      <c r="B22" s="23" t="s">
        <v>67</v>
      </c>
      <c r="C22" s="24" t="s">
        <v>28</v>
      </c>
      <c r="D22" s="80" t="s">
        <v>89</v>
      </c>
      <c r="E22" s="25" t="s">
        <v>66</v>
      </c>
      <c r="F22" s="26">
        <f>G22+J22</f>
        <v>3196.4</v>
      </c>
      <c r="G22" s="63">
        <v>1652.9</v>
      </c>
      <c r="H22" s="55">
        <f>3872.4-H24-H23</f>
        <v>1734.6</v>
      </c>
      <c r="I22" s="26">
        <v>1734.6</v>
      </c>
      <c r="J22" s="63">
        <f>3506.4-J24-J23</f>
        <v>1543.5</v>
      </c>
      <c r="K22" s="26">
        <f>3965.4-K23-K24</f>
        <v>1733.9999999999998</v>
      </c>
      <c r="L22" s="27"/>
      <c r="M22" s="57"/>
      <c r="N22" s="54"/>
      <c r="O22" s="54"/>
    </row>
    <row r="23" spans="1:15" s="6" customFormat="1" ht="84.6" customHeight="1" x14ac:dyDescent="0.35">
      <c r="A23" s="22"/>
      <c r="B23" s="31" t="s">
        <v>68</v>
      </c>
      <c r="C23" s="24" t="s">
        <v>42</v>
      </c>
      <c r="D23" s="31" t="s">
        <v>74</v>
      </c>
      <c r="E23" s="25" t="s">
        <v>66</v>
      </c>
      <c r="F23" s="26">
        <f>G23+J23</f>
        <v>2141.5</v>
      </c>
      <c r="G23" s="63">
        <v>1120.5</v>
      </c>
      <c r="H23" s="55">
        <f>1169+133.1</f>
        <v>1302.0999999999999</v>
      </c>
      <c r="I23" s="26">
        <v>1302.0999999999999</v>
      </c>
      <c r="J23" s="63">
        <v>1021</v>
      </c>
      <c r="K23" s="26">
        <v>1302.7</v>
      </c>
      <c r="L23" s="27"/>
      <c r="M23" s="57"/>
      <c r="N23" s="58"/>
      <c r="O23" s="54"/>
    </row>
    <row r="24" spans="1:15" s="6" customFormat="1" ht="188.4" customHeight="1" x14ac:dyDescent="0.35">
      <c r="A24" s="22"/>
      <c r="B24" s="31" t="s">
        <v>69</v>
      </c>
      <c r="C24" s="24" t="s">
        <v>50</v>
      </c>
      <c r="D24" s="31" t="s">
        <v>75</v>
      </c>
      <c r="E24" s="25" t="s">
        <v>66</v>
      </c>
      <c r="F24" s="26">
        <f>G24+J24</f>
        <v>1727.1</v>
      </c>
      <c r="G24" s="63">
        <v>785.2</v>
      </c>
      <c r="H24" s="55">
        <v>835.7</v>
      </c>
      <c r="I24" s="26">
        <f>835.7+106.2</f>
        <v>941.90000000000009</v>
      </c>
      <c r="J24" s="63">
        <v>941.9</v>
      </c>
      <c r="K24" s="26">
        <v>928.7</v>
      </c>
      <c r="L24" s="27"/>
      <c r="M24" s="57"/>
      <c r="N24" s="58"/>
      <c r="O24" s="54"/>
    </row>
    <row r="25" spans="1:15" s="6" customFormat="1" ht="152.4" customHeight="1" x14ac:dyDescent="0.35">
      <c r="A25" s="22">
        <v>44</v>
      </c>
      <c r="B25" s="23" t="s">
        <v>70</v>
      </c>
      <c r="C25" s="24" t="s">
        <v>23</v>
      </c>
      <c r="D25" s="31" t="s">
        <v>84</v>
      </c>
      <c r="E25" s="25" t="s">
        <v>66</v>
      </c>
      <c r="F25" s="26">
        <f t="shared" si="5"/>
        <v>5681.3</v>
      </c>
      <c r="G25" s="63">
        <f>2956.8+16.8</f>
        <v>2973.6000000000004</v>
      </c>
      <c r="H25" s="55">
        <f>2916+261+100-418.1</f>
        <v>2858.9</v>
      </c>
      <c r="I25" s="26">
        <v>2858.9</v>
      </c>
      <c r="J25" s="63">
        <v>2707.7</v>
      </c>
      <c r="K25" s="57">
        <v>2303</v>
      </c>
      <c r="L25" s="27"/>
      <c r="M25" s="57"/>
      <c r="N25" s="57"/>
      <c r="O25" s="54"/>
    </row>
    <row r="26" spans="1:15" s="6" customFormat="1" ht="183.6" customHeight="1" x14ac:dyDescent="0.35">
      <c r="A26" s="22">
        <v>45</v>
      </c>
      <c r="B26" s="23" t="s">
        <v>71</v>
      </c>
      <c r="C26" s="24" t="s">
        <v>24</v>
      </c>
      <c r="D26" s="31" t="s">
        <v>76</v>
      </c>
      <c r="E26" s="25" t="s">
        <v>66</v>
      </c>
      <c r="F26" s="26">
        <f t="shared" si="5"/>
        <v>1723.8</v>
      </c>
      <c r="G26" s="26">
        <v>869.3</v>
      </c>
      <c r="H26" s="55">
        <v>929.9</v>
      </c>
      <c r="I26" s="26">
        <v>929.9</v>
      </c>
      <c r="J26" s="26">
        <v>854.5</v>
      </c>
      <c r="K26" s="26">
        <v>978</v>
      </c>
      <c r="L26" s="27"/>
      <c r="M26" s="57"/>
      <c r="N26" s="57"/>
      <c r="O26" s="54"/>
    </row>
    <row r="27" spans="1:15" s="6" customFormat="1" ht="135" customHeight="1" x14ac:dyDescent="0.35">
      <c r="A27" s="30">
        <v>46</v>
      </c>
      <c r="B27" s="31" t="s">
        <v>30</v>
      </c>
      <c r="C27" s="32" t="s">
        <v>29</v>
      </c>
      <c r="D27" s="31" t="s">
        <v>85</v>
      </c>
      <c r="E27" s="25" t="s">
        <v>66</v>
      </c>
      <c r="F27" s="26">
        <f t="shared" si="5"/>
        <v>1248.2</v>
      </c>
      <c r="G27" s="26">
        <v>1098.3</v>
      </c>
      <c r="H27" s="63"/>
      <c r="I27" s="26">
        <v>149.9</v>
      </c>
      <c r="J27" s="26">
        <v>149.9</v>
      </c>
      <c r="K27" s="26">
        <v>0</v>
      </c>
      <c r="L27" s="27"/>
      <c r="M27" s="56"/>
      <c r="N27" s="56"/>
      <c r="O27" s="54"/>
    </row>
    <row r="28" spans="1:15" s="6" customFormat="1" ht="114" customHeight="1" x14ac:dyDescent="0.35">
      <c r="A28" s="22">
        <v>48</v>
      </c>
      <c r="B28" s="23" t="s">
        <v>52</v>
      </c>
      <c r="C28" s="24" t="s">
        <v>25</v>
      </c>
      <c r="D28" s="31" t="s">
        <v>77</v>
      </c>
      <c r="E28" s="25" t="s">
        <v>66</v>
      </c>
      <c r="F28" s="26">
        <f>G28+J28</f>
        <v>1609.9</v>
      </c>
      <c r="G28" s="26">
        <v>610.9</v>
      </c>
      <c r="H28" s="55">
        <v>997.3</v>
      </c>
      <c r="I28" s="26">
        <f>997.3+6.8</f>
        <v>1004.0999999999999</v>
      </c>
      <c r="J28" s="26">
        <v>999</v>
      </c>
      <c r="K28" s="26">
        <v>1164.2</v>
      </c>
      <c r="L28" s="27"/>
      <c r="M28" s="57"/>
      <c r="N28" s="57"/>
      <c r="O28" s="54"/>
    </row>
    <row r="29" spans="1:15" s="5" customFormat="1" ht="203.4" customHeight="1" x14ac:dyDescent="0.35">
      <c r="A29" s="22">
        <v>50</v>
      </c>
      <c r="B29" s="31" t="s">
        <v>72</v>
      </c>
      <c r="C29" s="24" t="s">
        <v>44</v>
      </c>
      <c r="D29" s="31" t="s">
        <v>87</v>
      </c>
      <c r="E29" s="25" t="s">
        <v>66</v>
      </c>
      <c r="F29" s="26">
        <f t="shared" ref="F29:F30" si="6">G29+J29</f>
        <v>778.7</v>
      </c>
      <c r="G29" s="26">
        <v>381.3</v>
      </c>
      <c r="H29" s="55">
        <v>394.8</v>
      </c>
      <c r="I29" s="26">
        <v>397.4</v>
      </c>
      <c r="J29" s="26">
        <v>397.4</v>
      </c>
      <c r="K29" s="26">
        <v>391.8</v>
      </c>
      <c r="L29" s="27"/>
      <c r="M29" s="55"/>
      <c r="N29" s="55"/>
      <c r="O29" s="54"/>
    </row>
    <row r="30" spans="1:15" s="5" customFormat="1" ht="136.80000000000001" customHeight="1" x14ac:dyDescent="0.35">
      <c r="A30" s="22">
        <v>50</v>
      </c>
      <c r="B30" s="31" t="s">
        <v>48</v>
      </c>
      <c r="C30" s="67"/>
      <c r="D30" s="31" t="s">
        <v>82</v>
      </c>
      <c r="E30" s="25" t="s">
        <v>66</v>
      </c>
      <c r="F30" s="63">
        <f t="shared" si="6"/>
        <v>247.7</v>
      </c>
      <c r="G30" s="63">
        <v>117.8</v>
      </c>
      <c r="H30" s="63">
        <v>179.9</v>
      </c>
      <c r="I30" s="63">
        <v>179.9</v>
      </c>
      <c r="J30" s="63">
        <v>129.9</v>
      </c>
      <c r="K30" s="63">
        <v>179.9</v>
      </c>
      <c r="L30" s="27"/>
      <c r="M30" s="55"/>
      <c r="N30" s="66"/>
      <c r="O30" s="54"/>
    </row>
    <row r="31" spans="1:15" s="5" customFormat="1" ht="206.4" customHeight="1" x14ac:dyDescent="0.35">
      <c r="A31" s="22">
        <v>51</v>
      </c>
      <c r="B31" s="23" t="s">
        <v>45</v>
      </c>
      <c r="C31" s="24" t="s">
        <v>46</v>
      </c>
      <c r="D31" s="31" t="s">
        <v>83</v>
      </c>
      <c r="E31" s="25" t="s">
        <v>66</v>
      </c>
      <c r="F31" s="26">
        <f t="shared" ref="F31" si="7">G31+J31</f>
        <v>957.2</v>
      </c>
      <c r="G31" s="26">
        <v>423.2</v>
      </c>
      <c r="H31" s="55">
        <f>751.7-186.1</f>
        <v>565.6</v>
      </c>
      <c r="I31" s="26">
        <v>565.6</v>
      </c>
      <c r="J31" s="26">
        <v>534</v>
      </c>
      <c r="K31" s="26">
        <v>646</v>
      </c>
      <c r="L31" s="27"/>
      <c r="M31" s="55"/>
      <c r="N31" s="66"/>
      <c r="O31" s="54"/>
    </row>
    <row r="32" spans="1:15" s="6" customFormat="1" ht="343.2" customHeight="1" x14ac:dyDescent="0.35">
      <c r="A32" s="22">
        <v>51</v>
      </c>
      <c r="B32" s="23" t="s">
        <v>47</v>
      </c>
      <c r="C32" s="24" t="s">
        <v>26</v>
      </c>
      <c r="D32" s="31" t="s">
        <v>88</v>
      </c>
      <c r="E32" s="25" t="s">
        <v>66</v>
      </c>
      <c r="F32" s="26">
        <f>G32+J32</f>
        <v>2037.7</v>
      </c>
      <c r="G32" s="26">
        <f>804+66.6+54.1</f>
        <v>924.7</v>
      </c>
      <c r="H32" s="55">
        <f>835+66.6+70-111.4+214.9</f>
        <v>1075.1000000000001</v>
      </c>
      <c r="I32" s="55">
        <f>1075.1+86.2</f>
        <v>1161.3</v>
      </c>
      <c r="J32" s="26">
        <f>820.7+292.3</f>
        <v>1113</v>
      </c>
      <c r="K32" s="26">
        <v>1166</v>
      </c>
      <c r="L32" s="27"/>
      <c r="M32" s="55"/>
      <c r="N32" s="54"/>
      <c r="O32" s="54"/>
    </row>
    <row r="33" spans="1:15" s="6" customFormat="1" ht="186" customHeight="1" x14ac:dyDescent="0.35">
      <c r="A33" s="22">
        <v>52</v>
      </c>
      <c r="B33" s="23" t="s">
        <v>31</v>
      </c>
      <c r="C33" s="24"/>
      <c r="D33" s="31" t="s">
        <v>86</v>
      </c>
      <c r="E33" s="25" t="s">
        <v>66</v>
      </c>
      <c r="F33" s="26">
        <f>G33+J33</f>
        <v>0</v>
      </c>
      <c r="G33" s="63">
        <v>0</v>
      </c>
      <c r="H33" s="26"/>
      <c r="I33" s="26">
        <v>70.2</v>
      </c>
      <c r="J33" s="63">
        <v>0</v>
      </c>
      <c r="K33" s="26">
        <v>0</v>
      </c>
      <c r="L33" s="27"/>
      <c r="M33" s="55"/>
      <c r="N33" s="56"/>
      <c r="O33" s="28"/>
    </row>
    <row r="34" spans="1:15" ht="18" x14ac:dyDescent="0.25">
      <c r="A34" s="91"/>
      <c r="B34" s="92"/>
      <c r="C34" s="92"/>
      <c r="D34" s="92"/>
      <c r="E34" s="92"/>
      <c r="F34" s="92"/>
      <c r="G34" s="92"/>
      <c r="H34" s="92"/>
      <c r="I34" s="92"/>
      <c r="J34" s="92"/>
      <c r="K34" s="92"/>
      <c r="L34" s="92"/>
      <c r="M34" s="92"/>
      <c r="N34" s="92"/>
      <c r="O34" s="93"/>
    </row>
    <row r="35" spans="1:15" s="3" customFormat="1" ht="55.2" customHeight="1" x14ac:dyDescent="0.3">
      <c r="A35" s="17"/>
      <c r="B35" s="33" t="s">
        <v>2</v>
      </c>
      <c r="C35" s="34"/>
      <c r="D35" s="81"/>
      <c r="E35" s="35"/>
      <c r="F35" s="36"/>
      <c r="G35" s="36"/>
      <c r="H35" s="29">
        <f>H37</f>
        <v>0</v>
      </c>
      <c r="I35" s="36"/>
      <c r="J35" s="36"/>
      <c r="K35" s="36"/>
      <c r="L35" s="36"/>
      <c r="M35" s="36"/>
      <c r="N35" s="36"/>
      <c r="O35" s="37"/>
    </row>
    <row r="36" spans="1:15" ht="54" x14ac:dyDescent="0.35">
      <c r="A36" s="22">
        <v>65</v>
      </c>
      <c r="B36" s="23" t="s">
        <v>35</v>
      </c>
      <c r="C36" s="24"/>
      <c r="D36" s="31"/>
      <c r="E36" s="25"/>
      <c r="F36" s="27"/>
      <c r="G36" s="27"/>
      <c r="H36" s="26"/>
      <c r="I36" s="27"/>
      <c r="J36" s="27"/>
      <c r="K36" s="27"/>
      <c r="L36" s="27"/>
      <c r="M36" s="27"/>
      <c r="N36" s="27"/>
      <c r="O36" s="28"/>
    </row>
    <row r="37" spans="1:15" s="7" customFormat="1" ht="54" x14ac:dyDescent="0.35">
      <c r="A37" s="22">
        <v>66</v>
      </c>
      <c r="B37" s="23" t="s">
        <v>36</v>
      </c>
      <c r="C37" s="24"/>
      <c r="D37" s="31"/>
      <c r="E37" s="25"/>
      <c r="F37" s="27"/>
      <c r="G37" s="27"/>
      <c r="H37" s="26"/>
      <c r="I37" s="27"/>
      <c r="J37" s="27"/>
      <c r="K37" s="27"/>
      <c r="L37" s="27"/>
      <c r="M37" s="27"/>
      <c r="N37" s="27"/>
      <c r="O37" s="28"/>
    </row>
    <row r="38" spans="1:15" ht="18" x14ac:dyDescent="0.25">
      <c r="A38" s="108"/>
      <c r="B38" s="109"/>
      <c r="C38" s="109"/>
      <c r="D38" s="109"/>
      <c r="E38" s="109"/>
      <c r="F38" s="109"/>
      <c r="G38" s="109"/>
      <c r="H38" s="109"/>
      <c r="I38" s="109"/>
      <c r="J38" s="109"/>
      <c r="K38" s="109"/>
      <c r="L38" s="109"/>
      <c r="M38" s="109"/>
      <c r="N38" s="109"/>
      <c r="O38" s="110"/>
    </row>
    <row r="39" spans="1:15" ht="18" x14ac:dyDescent="0.35">
      <c r="A39" s="22"/>
      <c r="B39" s="33" t="s">
        <v>0</v>
      </c>
      <c r="C39" s="24"/>
      <c r="D39" s="31"/>
      <c r="E39" s="25"/>
      <c r="F39" s="27"/>
      <c r="G39" s="27"/>
      <c r="H39" s="29">
        <v>0</v>
      </c>
      <c r="I39" s="27"/>
      <c r="J39" s="27"/>
      <c r="K39" s="27"/>
      <c r="L39" s="27"/>
      <c r="M39" s="27"/>
      <c r="N39" s="27"/>
      <c r="O39" s="28"/>
    </row>
    <row r="40" spans="1:15" ht="18" x14ac:dyDescent="0.35">
      <c r="A40" s="111"/>
      <c r="B40" s="112"/>
      <c r="C40" s="112"/>
      <c r="D40" s="112"/>
      <c r="E40" s="112"/>
      <c r="F40" s="112"/>
      <c r="G40" s="112"/>
      <c r="H40" s="112"/>
      <c r="I40" s="112"/>
      <c r="J40" s="112"/>
      <c r="K40" s="112"/>
      <c r="L40" s="112"/>
      <c r="M40" s="112"/>
      <c r="N40" s="112"/>
      <c r="O40" s="113"/>
    </row>
    <row r="41" spans="1:15" ht="18" x14ac:dyDescent="0.35">
      <c r="A41" s="38"/>
      <c r="B41" s="33" t="s">
        <v>1</v>
      </c>
      <c r="C41" s="24"/>
      <c r="D41" s="31"/>
      <c r="E41" s="25"/>
      <c r="F41" s="27"/>
      <c r="G41" s="27"/>
      <c r="H41" s="29"/>
      <c r="I41" s="27"/>
      <c r="J41" s="27"/>
      <c r="K41" s="27"/>
      <c r="L41" s="27"/>
      <c r="M41" s="27"/>
      <c r="N41" s="27"/>
      <c r="O41" s="28"/>
    </row>
    <row r="42" spans="1:15" ht="34.799999999999997" x14ac:dyDescent="0.35">
      <c r="A42" s="38"/>
      <c r="B42" s="33" t="s">
        <v>32</v>
      </c>
      <c r="C42" s="24"/>
      <c r="D42" s="31"/>
      <c r="E42" s="25"/>
      <c r="F42" s="27"/>
      <c r="G42" s="27"/>
      <c r="H42" s="29"/>
      <c r="I42" s="27"/>
      <c r="J42" s="27"/>
      <c r="K42" s="27"/>
      <c r="L42" s="27"/>
      <c r="M42" s="27"/>
      <c r="N42" s="27"/>
      <c r="O42" s="28"/>
    </row>
    <row r="43" spans="1:15" ht="34.799999999999997" x14ac:dyDescent="0.35">
      <c r="A43" s="38"/>
      <c r="B43" s="33" t="s">
        <v>33</v>
      </c>
      <c r="C43" s="24"/>
      <c r="D43" s="31"/>
      <c r="E43" s="25"/>
      <c r="F43" s="27"/>
      <c r="G43" s="27"/>
      <c r="H43" s="29"/>
      <c r="I43" s="27"/>
      <c r="J43" s="27"/>
      <c r="K43" s="27"/>
      <c r="L43" s="27"/>
      <c r="M43" s="27"/>
      <c r="N43" s="27"/>
      <c r="O43" s="28"/>
    </row>
    <row r="44" spans="1:15" ht="18.600000000000001" thickBot="1" x14ac:dyDescent="0.4">
      <c r="A44" s="39"/>
      <c r="B44" s="40" t="s">
        <v>34</v>
      </c>
      <c r="C44" s="41"/>
      <c r="D44" s="82"/>
      <c r="E44" s="42"/>
      <c r="F44" s="43"/>
      <c r="G44" s="43"/>
      <c r="H44" s="44">
        <v>0</v>
      </c>
      <c r="I44" s="43"/>
      <c r="J44" s="43"/>
      <c r="K44" s="43"/>
      <c r="L44" s="43"/>
      <c r="M44" s="43"/>
      <c r="N44" s="43"/>
      <c r="O44" s="45"/>
    </row>
    <row r="45" spans="1:15" ht="18" x14ac:dyDescent="0.35">
      <c r="A45" s="48"/>
      <c r="B45" s="49"/>
      <c r="C45" s="50"/>
      <c r="D45" s="83"/>
      <c r="E45" s="51"/>
      <c r="F45" s="52"/>
      <c r="G45" s="52"/>
      <c r="H45" s="53"/>
      <c r="I45" s="52"/>
      <c r="J45" s="52"/>
      <c r="K45" s="52"/>
      <c r="L45" s="52"/>
      <c r="M45" s="52"/>
      <c r="N45" s="52"/>
      <c r="O45" s="52"/>
    </row>
    <row r="46" spans="1:15" ht="18" x14ac:dyDescent="0.35">
      <c r="A46" s="48"/>
      <c r="B46" s="49"/>
      <c r="C46" s="50"/>
      <c r="D46" s="83"/>
      <c r="E46" s="51"/>
      <c r="F46" s="52"/>
      <c r="G46" s="52"/>
      <c r="H46" s="53"/>
      <c r="I46" s="52"/>
      <c r="J46" s="52"/>
      <c r="K46" s="52"/>
      <c r="L46" s="52"/>
      <c r="M46" s="52"/>
      <c r="N46" s="52"/>
      <c r="O46" s="52"/>
    </row>
    <row r="47" spans="1:15" ht="18" x14ac:dyDescent="0.35">
      <c r="A47" s="48"/>
      <c r="B47" s="49"/>
      <c r="C47" s="50"/>
      <c r="D47" s="83"/>
      <c r="E47" s="51"/>
      <c r="F47" s="52"/>
      <c r="G47" s="52"/>
      <c r="H47" s="53"/>
      <c r="I47" s="52"/>
      <c r="J47" s="52"/>
      <c r="K47" s="52"/>
      <c r="L47" s="52"/>
      <c r="M47" s="52"/>
      <c r="N47" s="52"/>
      <c r="O47" s="52"/>
    </row>
    <row r="48" spans="1:15" ht="21" x14ac:dyDescent="0.25">
      <c r="B48" s="47"/>
      <c r="C48" s="46"/>
      <c r="D48" s="85"/>
      <c r="E48" s="46"/>
      <c r="F48" s="46"/>
      <c r="G48" s="87"/>
    </row>
  </sheetData>
  <mergeCells count="20">
    <mergeCell ref="H4:J4"/>
    <mergeCell ref="F3:K3"/>
    <mergeCell ref="A38:O38"/>
    <mergeCell ref="A40:O40"/>
    <mergeCell ref="A2:O2"/>
    <mergeCell ref="A34:O34"/>
    <mergeCell ref="M1:O1"/>
    <mergeCell ref="A13:O13"/>
    <mergeCell ref="A17:O17"/>
    <mergeCell ref="A9:O9"/>
    <mergeCell ref="E3:E5"/>
    <mergeCell ref="D3:D5"/>
    <mergeCell ref="M4:O4"/>
    <mergeCell ref="M3:O3"/>
    <mergeCell ref="L3:L5"/>
    <mergeCell ref="K4:K5"/>
    <mergeCell ref="F4:F5"/>
    <mergeCell ref="B3:B5"/>
    <mergeCell ref="A3:A5"/>
    <mergeCell ref="C3:C5"/>
  </mergeCells>
  <phoneticPr fontId="19" type="noConversion"/>
  <pageMargins left="0.31496062992125984" right="0.11811023622047245" top="0.35433070866141736" bottom="0.35433070866141736" header="0.11811023622047245" footer="0.11811023622047245"/>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RAPORT 2023</vt:lpstr>
      <vt:lpstr>'RAPORT 2023'!Imprimare_titluri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sirbuvera1</dc:creator>
  <cp:lastModifiedBy>DFC-01</cp:lastModifiedBy>
  <cp:lastPrinted>2024-02-12T12:53:57Z</cp:lastPrinted>
  <dcterms:created xsi:type="dcterms:W3CDTF">2017-06-24T05:31:27Z</dcterms:created>
  <dcterms:modified xsi:type="dcterms:W3CDTF">2024-02-21T10:10:52Z</dcterms:modified>
</cp:coreProperties>
</file>