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DFC-01\Desktop\Contabilitate ANSA 3fin\CBTM 2022-2024\Raport CBTM 2022\"/>
    </mc:Choice>
  </mc:AlternateContent>
  <xr:revisionPtr revIDLastSave="0" documentId="13_ncr:1_{1BFA8386-94E9-42D1-A224-009D1E684F6C}" xr6:coauthVersionLast="47" xr6:coauthVersionMax="47" xr10:uidLastSave="{00000000-0000-0000-0000-000000000000}"/>
  <bookViews>
    <workbookView xWindow="-108" yWindow="-108" windowWidth="23256" windowHeight="12576" tabRatio="599" xr2:uid="{00000000-000D-0000-FFFF-FFFF00000000}"/>
  </bookViews>
  <sheets>
    <sheet name="RAPORT 2022" sheetId="13" r:id="rId1"/>
  </sheets>
  <definedNames>
    <definedName name="_xlnm.Print_Titles" localSheetId="0">'RAPORT 2022'!$2:$6</definedName>
  </definedNames>
  <calcPr calcId="181029"/>
</workbook>
</file>

<file path=xl/calcChain.xml><?xml version="1.0" encoding="utf-8"?>
<calcChain xmlns="http://schemas.openxmlformats.org/spreadsheetml/2006/main">
  <c r="I21" i="13" l="1"/>
  <c r="O19" i="13"/>
  <c r="N19" i="13"/>
  <c r="M19" i="13"/>
  <c r="L19" i="13"/>
  <c r="F29" i="13"/>
  <c r="I33" i="13" l="1"/>
  <c r="I19" i="13" s="1"/>
  <c r="J26" i="13"/>
  <c r="J33" i="13" l="1"/>
  <c r="K26" i="13" l="1"/>
  <c r="K23" i="13"/>
  <c r="K33" i="13"/>
  <c r="K15" i="13"/>
  <c r="H21" i="13" l="1"/>
  <c r="H33" i="13" l="1"/>
  <c r="H26" i="13"/>
  <c r="H23" i="13"/>
  <c r="H22" i="13"/>
  <c r="I14" i="13"/>
  <c r="J14" i="13"/>
  <c r="K14" i="13"/>
  <c r="L14" i="13"/>
  <c r="M14" i="13"/>
  <c r="N14" i="13"/>
  <c r="O14" i="13"/>
  <c r="H15" i="13"/>
  <c r="H14" i="13" s="1"/>
  <c r="G23" i="13"/>
  <c r="G22" i="13"/>
  <c r="G21" i="13"/>
  <c r="G15" i="13"/>
  <c r="G14" i="13" s="1"/>
  <c r="F31" i="13" l="1"/>
  <c r="F15" i="13" l="1"/>
  <c r="F33" i="13" l="1"/>
  <c r="F32" i="13" l="1"/>
  <c r="H19" i="13" l="1"/>
  <c r="F25" i="13" l="1"/>
  <c r="F24" i="13"/>
  <c r="F16" i="13" l="1"/>
  <c r="F17" i="13"/>
  <c r="F14" i="13" l="1"/>
  <c r="F34" i="13"/>
  <c r="F23" i="13"/>
  <c r="G19" i="13" l="1"/>
  <c r="G10" i="13"/>
  <c r="F28" i="13"/>
  <c r="F27" i="13"/>
  <c r="F26" i="13"/>
  <c r="F22" i="13"/>
  <c r="F21" i="13"/>
  <c r="F11" i="13"/>
  <c r="F10" i="13" s="1"/>
  <c r="G8" i="13" l="1"/>
  <c r="F30" i="13" l="1"/>
  <c r="F19" i="13" s="1"/>
  <c r="F8" i="13" s="1"/>
  <c r="J19" i="13"/>
  <c r="I10" i="13"/>
  <c r="J10" i="13"/>
  <c r="K10" i="13"/>
  <c r="L10" i="13"/>
  <c r="M10" i="13"/>
  <c r="M8" i="13" s="1"/>
  <c r="N10" i="13"/>
  <c r="N8" i="13" s="1"/>
  <c r="O10" i="13"/>
  <c r="O8" i="13" s="1"/>
  <c r="H10" i="13"/>
  <c r="H8" i="13"/>
  <c r="H36" i="13"/>
  <c r="L8" i="13" l="1"/>
  <c r="J8" i="13"/>
  <c r="I8" i="13"/>
  <c r="K19" i="13"/>
  <c r="K8" i="13" l="1"/>
</calcChain>
</file>

<file path=xl/sharedStrings.xml><?xml version="1.0" encoding="utf-8"?>
<sst xmlns="http://schemas.openxmlformats.org/spreadsheetml/2006/main" count="110" uniqueCount="94">
  <si>
    <t>D. Măsuri de politică noi</t>
  </si>
  <si>
    <t>TOTAL pe sector</t>
  </si>
  <si>
    <t xml:space="preserve">C. Măsurile de politici – în curs de desfășurare care nu au fost reflectate in linia de bază </t>
  </si>
  <si>
    <t>Denumirea Acțiunilor/măsurilor de politici</t>
  </si>
  <si>
    <t>Perioada de implementare</t>
  </si>
  <si>
    <t>Total</t>
  </si>
  <si>
    <t>aprobat</t>
  </si>
  <si>
    <t>rectificat</t>
  </si>
  <si>
    <t>executat</t>
  </si>
  <si>
    <t>Costul acțiunii, mii lei</t>
  </si>
  <si>
    <t>Mijloace necesare pentru finalizarea implementării acțiunii, mii lei</t>
  </si>
  <si>
    <t>Nr. d/o</t>
  </si>
  <si>
    <t>Actul normativ din care derivă măsura</t>
  </si>
  <si>
    <t>Se va indica costul TOTAL, pe toată perioada de implementare  (cumulativ pentru toți anii)</t>
  </si>
  <si>
    <t>Se va indica concret ce a fost întreprins pe parcursul anului precedent (acțiuni, indicatori concreți, etc)</t>
  </si>
  <si>
    <t>Program/subprogram                                                                                       51.02 ,,Dezvoltarea durabila a sectoarelor fitotehnie si horticultura ”</t>
  </si>
  <si>
    <t xml:space="preserve"> art.9, alin.3, lit.c) a Legii nr.228 din 23.09.2010 </t>
  </si>
  <si>
    <t>Întreținerea consultanților străini</t>
  </si>
  <si>
    <t>Program/subprogram                                                                                       51.03 ,,Cresterea și sănătatea animalelor ”</t>
  </si>
  <si>
    <t>Implementarea programului de eradicare a rabiei la vulpi  (ANSA)</t>
  </si>
  <si>
    <t>Implementarea programului national de control al Salmonelei în efectivele de  gaini ouătore și pui de carne. (CRDV) (ANSA)</t>
  </si>
  <si>
    <t>Legea nr. 221 din 19.10.2007 privind activitatea sanitar-veterinară art. 29, pct. 2</t>
  </si>
  <si>
    <t xml:space="preserve">Legea nr. 221 din 19.10.2007 privind activitatea sanitar-veterinară art. 29, pct. 4
Hotărârea
 Guvernului  nr. 398  din   11.06.2012 </t>
  </si>
  <si>
    <t>Program/subprogram                                                                                       51.06 ,,Securitatea alimentară ”</t>
  </si>
  <si>
    <t>Fortificarea activității Agenției Naționale pentru Siguranță Alimentelor</t>
  </si>
  <si>
    <t>Monitorizarea respectării metodelor, tehnologiilor şi materiei prime folosite la fabricarea alcoolului etilic, producţiei alcoolice şi a berii, care include şi identificării ponderii producţiei contrafăcute</t>
  </si>
  <si>
    <t xml:space="preserve"> Hotărîrea Guvernului Nr. 298 din 27.04.2011 pentru aprobarea Normei sanitar-veterinare privind măsurile de supraveghere şi control al unor substanţe şi al reziduurilor acestora la animalele vii şi la produsele lor, precum şi al reziduurilor de medicamente de uz veterinar în produsele de origine animală cap.II, secț.1,2,3,4</t>
  </si>
  <si>
    <t>Hotărîrea guvernului nr. 567 din  16.07.2014 cu privire la aprobarea Programului naţional de monitorizare a reziduurilor de pesticide şi a conţinutului de nitraţi în produsele alimentare de origine vegetală pentru anii 2015-2020</t>
  </si>
  <si>
    <t xml:space="preserve">Legea nr. 50 din  28.03.2013 </t>
  </si>
  <si>
    <t>Legea nr.228 din 23.09.2010 art. 4, alin.4, lit.c și art. 7, alin.2</t>
  </si>
  <si>
    <t>HG nr. 600 
din  29.06.2018 privind organizarea şi funcţionarea Agenţiei Naţionale 
pentru Siguranţa Alimentelor,</t>
  </si>
  <si>
    <t>Legea 221 din 19.10.2007 privind activitatea sanitar-veterinară, art. 29
HG nr. 221 din 16 martie 2009 cu privire la aprobarea Regulilor privind criteriile microbiologice pentru produsele alimentar. cap.IX, secț. 1,2,3 
Legea nr. 50 din  28.03.2013 cu privire la controalele oficiale pentru verificarea conformităţii cu legislaţia privind hrana pentru animale şi produsele alimentare şi cu normele de sănătate şi de bunăstare a animalelor art. 11, art. 24</t>
  </si>
  <si>
    <t>HG nr. 600 
din  29.06.2018 privind organizarea şi funcţionarea Agenţiei Naţionale 
pentru Siguranţa Alimentelor, Anexa nr.5</t>
  </si>
  <si>
    <t>Asigurarea inspectorilor  posturilor de control sanitar–veterinar și fitosanitar subdiviziunilor teritoriale din domeniul carantinei fitosanitare cu echipament necesar şi uniformă după modelul stabilit de Guvern (ANSA)</t>
  </si>
  <si>
    <t>Proiectul „Perfecționarea abilităților în activitatea de laborator pentru specialiștii agro- alimentari din Europa de Est /Ag-Lab/ˮ  (ANSA)</t>
  </si>
  <si>
    <t>Măsuri de politici în curs de desfășurare care au acoperire financiara</t>
  </si>
  <si>
    <t>Măsuri de politici în curs de desfășurare care  nu au acoperire financiara</t>
  </si>
  <si>
    <t>Masuri de politica noi</t>
  </si>
  <si>
    <t xml:space="preserve">Majorarea Fondului național de dezvoltare a agriculturii și mediului rural FNDAR (MADRM)          </t>
  </si>
  <si>
    <t>Dotarea Laboratoarelor în  domeniul siguranței alimentelor  și sănătatea  animalelor al CRDV  (Drochia, Cahul, Dondușeni) (ANSA)</t>
  </si>
  <si>
    <t>Note/explicații (privind devierile)</t>
  </si>
  <si>
    <t>B. Măsurile de politici - în curs de desfășurare care au acoperire financiara în linia de bază TOTAL , dintre care:</t>
  </si>
  <si>
    <t xml:space="preserve">Nu s-au întreprins măsuri de combatere din cauza densității reduse a dăunătorilor în rezultatul condițiilor climaterice nefavorabile dezvoltării </t>
  </si>
  <si>
    <t>Legea nr. 221 din 19.10.2007, art. 29, pct. 4
Hotărîrea Guvernului nr 185/ 2019 privind aprobarea Planului măsurilor de supraveghere,
control şi eradicare a rabiei la vulpi în Republica Moldova</t>
  </si>
  <si>
    <t>Au fost recoltate și supuse testărilor 187 probe  în scopul identificării salmonelozelor zoonotice  în cadrul controalelor oficiale</t>
  </si>
  <si>
    <t>Se va indica denumirea conținutului/conținutul acțiunișor/măsurilor de politică (conform actelor normative). Pentru fiecare măsură se va indica strategia, programul național, actul normativ, referința la punctul concret.</t>
  </si>
  <si>
    <t>Se va indica perioada totală de implementare a măsurilor/acțiunilor specificate în documentele de referință</t>
  </si>
  <si>
    <t xml:space="preserve">Realizarea programul de monitorizare al laptelui crud conform 
CRDV </t>
  </si>
  <si>
    <t>HG nr. 435 din 28.05.2010  privind aprobarea Regulilor specific de igienă a produselor alimentare de origine animală</t>
  </si>
  <si>
    <r>
      <t xml:space="preserve">Art. 9 a Legii nr. 1100 din 30.06.2000 </t>
    </r>
    <r>
      <rPr>
        <sz val="14"/>
        <color rgb="FF0070C0"/>
        <rFont val="Times New Roman"/>
        <family val="1"/>
        <charset val="204"/>
      </rPr>
      <t xml:space="preserve">și art. 33 din Legea viei și vinului  nr. 57 din 10.03.2006   </t>
    </r>
  </si>
  <si>
    <t xml:space="preserve">Nu au fost  fost asigurați  inspectori cu uniforme din cadrul STSA și PIF, în legătură cu inițierea procedurii de modificare si completare a Regulamentului privind uniforma și semnele de distincție a angajaților 
Agenţiei Naţionale pentru Siguranţa Alimentelor din  HG nr. 600 /2018 
</t>
  </si>
  <si>
    <t xml:space="preserve">Programul este elaborat  întru executarea  pct. (3) art. 36 din Legea nr. 221 din 19.10.2007 privind activitatea sanitar-veterinară </t>
  </si>
  <si>
    <t>2020-2021</t>
  </si>
  <si>
    <t>Monitorizarea îndeplinirii regulilor privind criteriile microbiologice şi a altor agenţi patogeni pentru produsele alimentare. ex: Salmonella, E. Coli, L. monocytogenes etc. în carne, lapte, ouă (ANSA)-CRDV -2323,1 mii lei              Laboratorul bauturi alocolice 69,7</t>
  </si>
  <si>
    <t>Implementarea Programului de monitorizare a reziduurilor de pesticide și nitrați în produse de origine vegetală (ANSA)                                             Laboratorul fitosanitar -792,8 mii lei</t>
  </si>
  <si>
    <t xml:space="preserve">Realizarea programului național de monitorizare și supraveghere în domeniul sănătății plantelor, organismelor modificate genetic la import </t>
  </si>
  <si>
    <t>Legea nr.228 din 23.09.2010 art. 19</t>
  </si>
  <si>
    <t>Realizarea programelor  anuale  de monitorizare  a  organizmelor dăunătoare plantelor (ANSA)</t>
  </si>
  <si>
    <t>Realizarea programului de monitorizare și supraveghere produselor alimentare și apei în unități de comerț, alimentație publică și protecția consumatorilor 
CRDV -363,4  mii lei                                                                                   Laborator băuturi  alcoolice -516,0 mii lei</t>
  </si>
  <si>
    <t>Realizarea planului de monitorizare a reziduurilor în produsele de origine animală (ANSA)                                      CRDV -1709,3mii lei  Contractate /1568 mii lei</t>
  </si>
  <si>
    <t>Realizarea  programului de monitorizare a calității medicamentelor de uz veterinar</t>
  </si>
  <si>
    <t>Monitorizarea continuă a apariţiei şi răspândirii dăunătorilor, inclusiv pe fâșiile verzi de-a lungul traseelor naționale (ANSA)</t>
  </si>
  <si>
    <t>pct. 132, 134 din HG nr. 722 din 18.07.2018 pentru aprobarea Instrucțiunii privind organizarea alimentației
copiilor și elevilor în instituțiile de învățământ general;
art. 9, alin (1) și art.10 Legea nr. 50 din 28.03.2013 cu privire la controalele oficiale pentru verificarea conformităţii
cu legislaţia privind hrana pentru animale şi produsele alimentare şi cu normele de sănătate şi de bunăstare a animalelor 
art.19, alin. (7) Legea 131/2012;
art. 24, alin. (2), lit. b) Lege 306/2018;
pct. 10, 13, 17 lit. d), cap. VI HG 264/2011
art. 7, alin. (1), lit. c) Legea 182/2019</t>
  </si>
  <si>
    <t>Acțiuni realizate în anul 2022 (descrierea succintă)</t>
  </si>
  <si>
    <t>2021-2022</t>
  </si>
  <si>
    <t>Executat pînă la 01.01.2022</t>
  </si>
  <si>
    <t>Raportul privind realizarea/implemetarea măsurilor/acțiunilor de politici pe sectorul Agricultură în anul 2022- ANSA</t>
  </si>
  <si>
    <t>Se va indica suma mijloacelor aprobate în buget pe anul 2022</t>
  </si>
  <si>
    <t>Se va indica suma mijloacelor bugetului rectificat pe anul 2022</t>
  </si>
  <si>
    <t>Se va indica suma mijloacelor executate în anul 2022</t>
  </si>
  <si>
    <t>CBTM2024-2026</t>
  </si>
  <si>
    <t>Vor fi explicate motivele și relevanța includerii/excluderii din CBTM 2024-2026. Aceste explicații vor fi utilizate ulterior în procesul audierilor politicilor CBTM</t>
  </si>
  <si>
    <t>Se va indica suma mijloacelor alocate pînă 01.01.2022 pentru implementarea acestei acțiuni/măsuri</t>
  </si>
  <si>
    <t>Se va indica suma mijloacelor planificate în bugetul pe anul 2023 (in cazul in care sunt planificate)</t>
  </si>
  <si>
    <t>Planificat in buget 2023</t>
  </si>
  <si>
    <r>
      <t xml:space="preserve">Implementarea Programului de supravegherea a calității și siguranței produselor alimentare de origine non animală (ANSA)                                                                                    </t>
    </r>
    <r>
      <rPr>
        <sz val="14"/>
        <color theme="0"/>
        <rFont val="Times New Roman"/>
        <family val="1"/>
        <charset val="204"/>
      </rPr>
      <t>Laborator fitosanitar -90 mii lei                                                                  Laborator băuturi alcoolice-318  mii  lei                                                                                    Contractate servicii -999,5 mii lei</t>
    </r>
  </si>
  <si>
    <t>Pe parcursul anului 2022 a fost executat Programul de monitorizare și supraveghere în domeniul siguranței și calității produselor alimentare din cadrul unităților de comerț, alimentație publică, instituții de învățământ general, tabere de odihnă și întremare a sănătății copiilor, inclusiv pe domeniul protecției consumatorilor aprobat prin ordinul ANSA  nr. 102 din 23.03.2022. Conform Programului, au fost prelevate 329 probe de produse alimentare pentru investigații microbiologice și fizico-chimice, 645 lavaje de sanitație, precum și 1485 probe de apă. Din totalul de probe planificate pentru prelevare în cazul apariției toxiinfecțiilor alimentare, a fost executat aproximativ 50%, din motivul unui număr scăzut de cazuri pe parcursul anului 2022 (în numă de 4), ceea ce a determinat executarea a doar 80% din totalul planificat per Program.</t>
  </si>
  <si>
    <t>In baza ordinului ANSA nr. 2 din 02.01.2022 și nr. 7 din 12.01.2022, pentru monitorizarea și realizarea programului de stat de monitorizare a hranei pentru animale au fost planificate prelevarea a 530. În anul 2022 au fost prelevate 434 +  probe la diverse componente de hrana pentru animale destinata animalelor de interes economic. Neîndeplinirea planului referitor la monitorizarea și supravegherea furajelor importate  a fost condiționată de reducerea volumelor de import a maselor furajere (șrot de soie), ceia ce la rîndul să s-a răsfrîns asupra micșorării cu 16 unități a numărului de probe prelevate.</t>
  </si>
  <si>
    <t>In baza ordinului ANSA nr. 1 din 02.01.2022 pentru monitorizarea și realizarea programului de stat de monitorizare a medicamentelor de uz veterinar au fost planificate prelevarea a 92 probe. În anul 2022 au fost prelevate 59 probe la diversi indicatori. Neindeplinirea planului pe 2022 se adatoreaza faptului ca anumite denumiri comerciale de produse nu au fost identificate la fața locului controlului, altele nu au fost importate in 2022 din considerente economice.</t>
  </si>
  <si>
    <t>A fost realizat implimentarea programului de monitorizare a indecelor de calitatii  laptelui materie prima conform Ordinul ANSA nr. 119 din 30.03.2022 și nr. 287 din 01.09.2022 prin care a fost investigate 6648  de probe la NTG si NCS.</t>
  </si>
  <si>
    <t>Prin ordinul nr.8 din 12.01.2022 a fost  aprobat programul de monitorizare și supraveghere în domeniul sănătății plantelor la import pentru anul 2022.Au fost planificate 670 probe pentru efectuarea investigatilor de laborator, din care s-a 538 probe. Nerealizarea integrală a obiectivelor propuse se cauzează în special specificului activităților la importul produselor , care este dictat de cererea pe piață a acestora, acestea fiind și dificultatea majoră cu care ne confruntăm și la momentul planificării programelor de monitorizare, pentru import în special, deoarece ultimii ani ne arată căt de mult poate varia cererea pe piață, respectiv spectrul produselor importate în dependență de specificul climateric al anului, precum și situația pandemică, dar și economică. Din cauza conflictului militar din Ucraina, pe tot parcursul perioadei de raportare a fost sistată activitatea unor posturi de inspecție la frontieră ,  respectiv s-a micșorat importurile.</t>
  </si>
  <si>
    <t>A fost realizat implimentarea programului de monitorizare și supraveghere in domeniul siguranței alimentelor a indicii microbiologici in produse de origine animală conform Ordinului ANSA nr. 27 din 26.01.2022.  Au fost prelevate  2853 probe pentru determinarea indicilor microbiologici în produsele alimentare de origine animală , alimentație publică și protecția consumatorului.                                                                                                   Afost aprobat prin Ordinul nr.9 din 12.01.2022 Programul de monitorizare și supraveghere în domeniul siguranței produselor alimentare de origine animală din import pentru anul 2022,  în mărime de 73%, ceia ce constituie 619 de  probe prelevate.</t>
  </si>
  <si>
    <t xml:space="preserve"> A fost pus în aplicare Programului de monitorizare a supraveghere în domeniul siguranței și calității produselor vitivinicole, alcoolului etilic, berii și producției alcoolice  pe anul 2022  prin ordinului ANSA  nr.490 din21.12.2021 și nr.63 din 17.02.2022 .  Au fost planificate prelevarea 264 probe pentru determinarea a 433 indicilor de calitate (organoleptici, fizico-chimici, de inofensivitate și naturalețe) în produsele alcoolice. Pe perioada de raportare au fost prelevate 246 de probe.  </t>
  </si>
  <si>
    <t>Pe parcursul anului 2022 au fot desfășurate două campanii de vaccinare prin distribuție aeriană  - Campania I- a fost distribuite 316976 momeli vaccinale, Campania II  a fost distribuite 450.100 mii.</t>
  </si>
  <si>
    <t xml:space="preserve"> A fost pus în aplicare Programul măsurilor strategice pentru anul 2021 aprobat prin Ordinul ANSA nr. 485 din 20.12.2021 în conformitate cu prevederile art. 29, alin (2) al Legii 221/2007.Astfel pe parcursul anului 2022 au fost  efectuate în total 2690246 mii de testări în scop de diagnostic și supuse măsurilor de profilaxie specifice (vaccinărilor) 651 625. Fiind astfel atinse peste 67,49% din obiectivele trasate.                                                                                                                                                                                                                                                 - achitarea despăgubirelor civile - 526 782,10 mii lei (executat) din 650 000 mii lei aprobat.  </t>
  </si>
  <si>
    <t>În baza Ordinelor ANSA  nr. 83/2022(anexa 2 și anexa 3), și Ordinul 6/2022 (import)  au fost planificate 783 dar sau prelevat 657 probe. Prelevarea tuturor probelor nu a fost realizată, deoarece au fost emise ordine cu privire la intensificarea controalelor pentru produsele depistate anterior neconform ,iar plata pentru investigațiile date au fost efectuate de către agenții economici. Ordinul nr. 259/2022 - 58 probe</t>
  </si>
  <si>
    <t>În baza Ordinului nr. 83 (anexa 1, 4, 5) și Ordinul 105/2022 import au fost prelevate 426 probe , Ordinul nr. 154/2022 - 15 probe, Ordinul nr. 202/2022 - 47 probe, Ordinul nr. 259/2022 - 27 probe,  Ordinul nr. 344 /2022 au fost  prelevate 12 probe, Ordinul 396/2022 - au fost prelevate 20 probe.</t>
  </si>
  <si>
    <t xml:space="preserve">Implementarea Programului acțiunilor strategice de supraveghere, profilaxie și combatere a bolilor la animale, de prevenire a transmiterii bolilor de la animale la om și de protecție a mediului.      </t>
  </si>
  <si>
    <t>In conformitate cu Ordinul ANSA nr. 70 din 23.02.20222  pe paracursul anului au fost prelevate 3430 probe de carne de pasăre, ouă pentru consum, miere de albini, pește, lapte  de bovină lapte de ovină/caprină, carne de bovină, porcină, ovină pentru implementarea planului național de monitorizare a reziduurilor. Planul de monitorizare a reziduurilor în produsele de origine animală a fost executat in marime de 100%                                                                                                               Afost aprobat prin Ordinul nr.9 din12.01.2022 Programul de monitorizare și supraveghere în domeniul siguranței produselor alimentare de origine animală din import pentru anul 2022, respectiv s-a executat în mărime de 74%, ceia ce constituie 133 probe</t>
  </si>
  <si>
    <t xml:space="preserve">Realizarea programului naţional de supraveghere a materialelor furajere (ANSA)                                                2022                                                                                         </t>
  </si>
  <si>
    <t>A fost pus în aplicare Programul  de monitorizare și supravegherea în domeniul  protecției plantelor  pe anul 2022 prin  aprobarea Ordinelor ANSA nr.490 din 21.12.2021, nr.65 din 18.02.2021  în conformitate cu prevederile  Legii 228/2010.  Au fost planificate 650 probe pentru indentificarea organizmelor dăunătoare plantelor. Pe parcursul anului 2022 au fost prelevate 650 probe de plante și părți din plante.Totodată, au fost plasate 3980 de capcane feromonale pentru monitorizare a unor organisme nocive de plante în scopul stabilirii stării fitosanitare al teritoriului Republicii Moldova.  Conform prevederilor Ordinului ANSA nr. 312 din 22.09.2022 Cu privire la prelevarea probelor conform Planului națuinal de monitorizare în domeniul sigurabției alimentelor de origine vegetală au fost prelevate probe a semințelor de culturi agricole pentru aprecerea: - gradului de hibridare a semințelor de porumb și folarea-soarelui - 15 probe, și pentru aprecierea indicilor de calitate - 60 probe. Programul a fost realizat în totalitate. Totodată, Conform Ordinului ANSA nr. 310 din 22.09.2022 Cu privire la prelevarea probelor de soia în vederea depistării organismelor modificate genetic au fost prelevare 20 probe de soia producție marfă și au fost testare la Laboratorul central fitosanitar. A fost pus în aplicare Programul de monitorizare a calității produselor de uz fitosanitar și a fertilizanților pe anul 2022, aprobat prin Ordinul ANSA nr. 140 din 18.04.2022 Din totalul de 165 probe preconizate pentru prelevare pentru determinarea calității acestora au fost prelevate 146.  Nu au fost prelevate 19 probe din motivul lipsei acestora în raza de activitate a unor DTSA</t>
  </si>
  <si>
    <t>Limitele de alocații la venituri și cheltuieli pentru 70233 - Proiectul "Perfecționarea abilităților in activitatea de laborator pentru specialiștii agro-alimentari din Europa de Est/Ag-Lab" cu 77,6 mii lei  (eco -2227)  destinat specialiștilor din cadrul  I.P. Centrul Republican de Diagnostică. Din cauza situației epidimiologice nu au fost executat în  totalmente  bugetul rectificat.</t>
  </si>
  <si>
    <t xml:space="preserve">Anexa la scrisoarea MF nr.06/4-9/2 din 23.01.2023 </t>
  </si>
  <si>
    <r>
      <t xml:space="preserve">Mijloace financiare aprobate au fost utilizate la achitarea retribuirii muncii angajaților Agenției , procurarea bunurilor și serviciilor pentru buna funcționare a instituției.                                                                                       În urma rectificării Bugetului de Stat a fost miajorat t bugetul Agenției cu circa  </t>
    </r>
    <r>
      <rPr>
        <b/>
        <sz val="14"/>
        <color theme="1"/>
        <rFont val="Times New Roman"/>
        <family val="1"/>
        <charset val="204"/>
      </rPr>
      <t xml:space="preserve">9672,7 </t>
    </r>
    <r>
      <rPr>
        <sz val="14"/>
        <color theme="1"/>
        <rFont val="Times New Roman"/>
        <family val="1"/>
        <charset val="204"/>
      </rPr>
      <t>0 mii lei după cum urmează:                                                                                                                                                -</t>
    </r>
    <r>
      <rPr>
        <b/>
        <sz val="14"/>
        <color theme="1"/>
        <rFont val="Times New Roman"/>
        <family val="1"/>
        <charset val="204"/>
      </rPr>
      <t xml:space="preserve"> 6273,7</t>
    </r>
    <r>
      <rPr>
        <sz val="14"/>
        <color theme="1"/>
        <rFont val="Times New Roman"/>
        <family val="1"/>
        <charset val="204"/>
      </rPr>
      <t xml:space="preserve"> mii lei (3031,5 mii lei +3242.2 mii lei) pentru a asigura necesarul de alocații bugetare pentru resurse energetice, reieșind din tarifele în vigoare, precum și pentru alte cheltuieli de prima necesitate.                                                                                                                                                 - </t>
    </r>
    <r>
      <rPr>
        <b/>
        <sz val="14"/>
        <color theme="1"/>
        <rFont val="Times New Roman"/>
        <family val="1"/>
        <charset val="204"/>
      </rPr>
      <t xml:space="preserve">3399,0 </t>
    </r>
    <r>
      <rPr>
        <sz val="14"/>
        <color theme="1"/>
        <rFont val="Times New Roman"/>
        <family val="1"/>
        <charset val="204"/>
      </rPr>
      <t xml:space="preserve">mii lei, pentru a achita angajaților plata unică cu caracter excepțional, suplimentar.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</si>
</sst>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 #,##0.00\ _L_-;_-* &quot;-&quot;??\ _L_-;_-@_-"/>
    <numFmt numFmtId="165" formatCode="#,##0.0"/>
    <numFmt numFmtId="166" formatCode="0.0"/>
  </numFmts>
  <fonts count="22"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0"/>
      <color indexed="0"/>
      <name val="Arial"/>
      <family val="2"/>
    </font>
    <font>
      <sz val="10"/>
      <name val="Arial"/>
      <family val="2"/>
    </font>
    <font>
      <sz val="10"/>
      <color indexed="0"/>
      <name val="Arial"/>
      <family val="2"/>
    </font>
    <font>
      <sz val="10"/>
      <color indexed="0"/>
      <name val="Arial"/>
      <family val="2"/>
      <charset val="204"/>
    </font>
    <font>
      <b/>
      <i/>
      <sz val="11"/>
      <color theme="1"/>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sz val="16"/>
      <color theme="1"/>
      <name val="Times New Roman"/>
      <family val="1"/>
      <charset val="204"/>
    </font>
    <font>
      <i/>
      <sz val="12"/>
      <color theme="1"/>
      <name val="Times New Roman"/>
      <family val="1"/>
      <charset val="204"/>
    </font>
    <font>
      <sz val="14"/>
      <color rgb="FF0070C0"/>
      <name val="Times New Roman"/>
      <family val="1"/>
      <charset val="204"/>
    </font>
    <font>
      <b/>
      <sz val="14"/>
      <name val="Times New Roman"/>
      <family val="1"/>
      <charset val="204"/>
    </font>
    <font>
      <sz val="8"/>
      <name val="Calibri"/>
      <family val="2"/>
      <charset val="204"/>
      <scheme val="minor"/>
    </font>
    <font>
      <sz val="14"/>
      <color theme="0"/>
      <name val="Times New Roman"/>
      <family val="1"/>
      <charset val="204"/>
    </font>
    <font>
      <sz val="16"/>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rgb="FF66FF33"/>
        <bgColor indexed="64"/>
      </patternFill>
    </fill>
    <fill>
      <patternFill patternType="solid">
        <fgColor theme="9" tint="0.59999389629810485"/>
        <bgColor indexed="64"/>
      </patternFill>
    </fill>
    <fill>
      <patternFill patternType="solid">
        <fgColor rgb="FF66FFCC"/>
        <bgColor indexed="64"/>
      </patternFill>
    </fill>
    <fill>
      <patternFill patternType="solid">
        <fgColor rgb="FFF5B1E2"/>
        <bgColor indexed="64"/>
      </patternFill>
    </fill>
    <fill>
      <patternFill patternType="solid">
        <fgColor theme="0"/>
        <bgColor indexed="64"/>
      </patternFill>
    </fill>
    <fill>
      <patternFill patternType="mediumGray">
        <bgColor theme="0"/>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2" fillId="0" borderId="0"/>
    <xf numFmtId="0" fontId="1" fillId="0" borderId="0"/>
    <xf numFmtId="0" fontId="1" fillId="0" borderId="0"/>
    <xf numFmtId="0" fontId="2" fillId="0" borderId="0"/>
    <xf numFmtId="0" fontId="5" fillId="0" borderId="0"/>
    <xf numFmtId="0" fontId="6" fillId="0" borderId="0"/>
    <xf numFmtId="0" fontId="7" fillId="0" borderId="0"/>
    <xf numFmtId="164" fontId="7" fillId="0" borderId="0" applyFont="0" applyFill="0" applyBorder="0" applyAlignment="0" applyProtection="0"/>
    <xf numFmtId="0" fontId="8" fillId="0" borderId="0"/>
    <xf numFmtId="0" fontId="7" fillId="0" borderId="0"/>
    <xf numFmtId="0" fontId="8" fillId="0" borderId="0"/>
  </cellStyleXfs>
  <cellXfs count="104">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3" fillId="0" borderId="0" xfId="0" applyFont="1"/>
    <xf numFmtId="0" fontId="4" fillId="0" borderId="0" xfId="0" applyFont="1" applyAlignment="1">
      <alignment vertical="top" wrapText="1"/>
    </xf>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top" wrapText="1"/>
    </xf>
    <xf numFmtId="0" fontId="4" fillId="7" borderId="0" xfId="0" applyFont="1" applyFill="1" applyAlignment="1">
      <alignment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 xfId="0" applyFont="1" applyFill="1" applyBorder="1" applyAlignment="1">
      <alignment horizontal="center" vertical="top"/>
    </xf>
    <xf numFmtId="0" fontId="11" fillId="7" borderId="1" xfId="0" applyFont="1" applyFill="1" applyBorder="1" applyAlignment="1">
      <alignment horizontal="left" vertical="top" wrapText="1"/>
    </xf>
    <xf numFmtId="0" fontId="11" fillId="7" borderId="7" xfId="0" applyFont="1" applyFill="1" applyBorder="1" applyAlignment="1">
      <alignment horizontal="left" vertical="top" wrapText="1"/>
    </xf>
    <xf numFmtId="0" fontId="10" fillId="7" borderId="1" xfId="0" applyFont="1" applyFill="1" applyBorder="1" applyAlignment="1">
      <alignment horizontal="left" vertical="top" wrapText="1"/>
    </xf>
    <xf numFmtId="0" fontId="12" fillId="7" borderId="6" xfId="0" applyFont="1" applyFill="1" applyBorder="1" applyAlignment="1">
      <alignment horizontal="center" vertical="center"/>
    </xf>
    <xf numFmtId="0" fontId="12" fillId="7" borderId="1" xfId="0" applyFont="1" applyFill="1" applyBorder="1" applyAlignment="1">
      <alignment vertical="center" wrapText="1"/>
    </xf>
    <xf numFmtId="0" fontId="12" fillId="7" borderId="1" xfId="0" applyFont="1" applyFill="1" applyBorder="1" applyAlignment="1">
      <alignment vertical="top" wrapText="1"/>
    </xf>
    <xf numFmtId="165" fontId="12" fillId="7" borderId="1" xfId="0" applyNumberFormat="1" applyFont="1" applyFill="1" applyBorder="1" applyAlignment="1">
      <alignment horizontal="center" vertical="center" wrapText="1"/>
    </xf>
    <xf numFmtId="165" fontId="12" fillId="7" borderId="1" xfId="0" applyNumberFormat="1" applyFont="1" applyFill="1" applyBorder="1" applyAlignment="1">
      <alignment horizontal="center" vertical="center"/>
    </xf>
    <xf numFmtId="165" fontId="12" fillId="7" borderId="1" xfId="0" applyNumberFormat="1" applyFont="1" applyFill="1" applyBorder="1" applyAlignment="1">
      <alignment horizontal="center"/>
    </xf>
    <xf numFmtId="165" fontId="12" fillId="7" borderId="7" xfId="0" applyNumberFormat="1" applyFont="1" applyFill="1" applyBorder="1" applyAlignment="1">
      <alignment horizontal="center"/>
    </xf>
    <xf numFmtId="165" fontId="10" fillId="7" borderId="1" xfId="0" applyNumberFormat="1" applyFont="1" applyFill="1" applyBorder="1" applyAlignment="1">
      <alignment horizontal="center" vertical="center"/>
    </xf>
    <xf numFmtId="49" fontId="12" fillId="7" borderId="1" xfId="0" applyNumberFormat="1" applyFont="1" applyFill="1" applyBorder="1" applyAlignment="1">
      <alignment horizontal="center" vertical="center" wrapText="1"/>
    </xf>
    <xf numFmtId="0" fontId="14" fillId="7" borderId="6" xfId="0" applyFont="1" applyFill="1" applyBorder="1" applyAlignment="1">
      <alignment horizontal="center" vertical="center"/>
    </xf>
    <xf numFmtId="0" fontId="14" fillId="7" borderId="1" xfId="0" applyFont="1" applyFill="1" applyBorder="1" applyAlignment="1">
      <alignment vertical="center" wrapText="1"/>
    </xf>
    <xf numFmtId="0" fontId="14" fillId="7" borderId="1" xfId="0" applyFont="1" applyFill="1" applyBorder="1" applyAlignment="1">
      <alignment vertical="top" wrapText="1"/>
    </xf>
    <xf numFmtId="0" fontId="10" fillId="7" borderId="1" xfId="0" applyFont="1" applyFill="1" applyBorder="1" applyAlignment="1">
      <alignment vertical="center" wrapText="1"/>
    </xf>
    <xf numFmtId="0" fontId="10" fillId="7" borderId="1" xfId="0" applyFont="1" applyFill="1" applyBorder="1" applyAlignment="1">
      <alignment vertical="top" wrapText="1"/>
    </xf>
    <xf numFmtId="165" fontId="10" fillId="7" borderId="1" xfId="0" applyNumberFormat="1" applyFont="1" applyFill="1" applyBorder="1" applyAlignment="1">
      <alignment horizontal="center" vertical="center" wrapText="1"/>
    </xf>
    <xf numFmtId="165" fontId="10" fillId="7" borderId="1" xfId="0" applyNumberFormat="1" applyFont="1" applyFill="1" applyBorder="1" applyAlignment="1">
      <alignment horizontal="center"/>
    </xf>
    <xf numFmtId="165" fontId="10" fillId="7" borderId="7" xfId="0" applyNumberFormat="1" applyFont="1" applyFill="1" applyBorder="1" applyAlignment="1">
      <alignment horizontal="center"/>
    </xf>
    <xf numFmtId="0" fontId="12" fillId="7" borderId="6" xfId="0" applyFont="1" applyFill="1" applyBorder="1"/>
    <xf numFmtId="0" fontId="12" fillId="7" borderId="8" xfId="0" applyFont="1" applyFill="1" applyBorder="1"/>
    <xf numFmtId="0" fontId="10" fillId="7" borderId="9" xfId="0" applyFont="1" applyFill="1" applyBorder="1" applyAlignment="1">
      <alignment vertical="center" wrapText="1"/>
    </xf>
    <xf numFmtId="0" fontId="12" fillId="7" borderId="9" xfId="0" applyFont="1" applyFill="1" applyBorder="1" applyAlignment="1">
      <alignment vertical="top" wrapText="1"/>
    </xf>
    <xf numFmtId="0" fontId="12" fillId="7" borderId="9" xfId="0" applyFont="1" applyFill="1" applyBorder="1" applyAlignment="1">
      <alignment vertical="center" wrapText="1"/>
    </xf>
    <xf numFmtId="165" fontId="12" fillId="7" borderId="9" xfId="0" applyNumberFormat="1" applyFont="1" applyFill="1" applyBorder="1" applyAlignment="1">
      <alignment horizontal="center" vertical="center" wrapText="1"/>
    </xf>
    <xf numFmtId="165" fontId="12" fillId="7" borderId="9" xfId="0" applyNumberFormat="1" applyFont="1" applyFill="1" applyBorder="1" applyAlignment="1">
      <alignment horizontal="center"/>
    </xf>
    <xf numFmtId="165" fontId="10" fillId="7" borderId="9" xfId="0" applyNumberFormat="1" applyFont="1" applyFill="1" applyBorder="1" applyAlignment="1">
      <alignment horizontal="center" vertical="center"/>
    </xf>
    <xf numFmtId="165" fontId="12" fillId="7" borderId="10" xfId="0" applyNumberFormat="1" applyFont="1" applyFill="1" applyBorder="1" applyAlignment="1">
      <alignment horizontal="center"/>
    </xf>
    <xf numFmtId="0" fontId="12" fillId="7" borderId="0" xfId="0" applyFont="1" applyFill="1"/>
    <xf numFmtId="0" fontId="10" fillId="7" borderId="0" xfId="0" applyFont="1" applyFill="1" applyAlignment="1">
      <alignment vertical="center" wrapText="1"/>
    </xf>
    <xf numFmtId="0" fontId="12" fillId="7" borderId="0" xfId="0" applyFont="1" applyFill="1" applyAlignment="1">
      <alignment vertical="top" wrapText="1"/>
    </xf>
    <xf numFmtId="0" fontId="12" fillId="7" borderId="0" xfId="0" applyFont="1" applyFill="1" applyAlignment="1">
      <alignment vertical="center" wrapText="1"/>
    </xf>
    <xf numFmtId="165" fontId="12" fillId="7" borderId="0" xfId="0" applyNumberFormat="1" applyFont="1" applyFill="1" applyAlignment="1">
      <alignment horizontal="center" vertical="center" wrapText="1"/>
    </xf>
    <xf numFmtId="165" fontId="12" fillId="7" borderId="0" xfId="0" applyNumberFormat="1" applyFont="1" applyFill="1" applyAlignment="1">
      <alignment horizontal="center"/>
    </xf>
    <xf numFmtId="165" fontId="10" fillId="7" borderId="0" xfId="0" applyNumberFormat="1" applyFont="1" applyFill="1" applyAlignment="1">
      <alignment horizontal="center" vertical="center"/>
    </xf>
    <xf numFmtId="165" fontId="12" fillId="7" borderId="7" xfId="0" applyNumberFormat="1" applyFont="1" applyFill="1" applyBorder="1" applyAlignment="1">
      <alignment horizontal="center" vertical="center"/>
    </xf>
    <xf numFmtId="166" fontId="15" fillId="7" borderId="1" xfId="0" applyNumberFormat="1" applyFont="1" applyFill="1" applyBorder="1" applyAlignment="1">
      <alignment horizontal="center" vertical="center"/>
    </xf>
    <xf numFmtId="166" fontId="15" fillId="7" borderId="1" xfId="0" applyNumberFormat="1" applyFont="1" applyFill="1" applyBorder="1" applyAlignment="1">
      <alignment horizontal="right" vertical="center"/>
    </xf>
    <xf numFmtId="166" fontId="12" fillId="7" borderId="1" xfId="0" applyNumberFormat="1" applyFont="1" applyFill="1" applyBorder="1" applyAlignment="1">
      <alignment horizontal="center" vertical="center"/>
    </xf>
    <xf numFmtId="165" fontId="12" fillId="7" borderId="13" xfId="0" applyNumberFormat="1" applyFont="1" applyFill="1" applyBorder="1" applyAlignment="1">
      <alignment horizontal="center" vertical="center"/>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165" fontId="14" fillId="7" borderId="1" xfId="0" applyNumberFormat="1" applyFont="1" applyFill="1" applyBorder="1" applyAlignment="1">
      <alignment horizontal="center" vertical="center"/>
    </xf>
    <xf numFmtId="0" fontId="16" fillId="7" borderId="1" xfId="0" applyFont="1" applyFill="1" applyBorder="1" applyAlignment="1">
      <alignment horizontal="left" vertical="top" wrapText="1"/>
    </xf>
    <xf numFmtId="0" fontId="16" fillId="7" borderId="7" xfId="0" applyFont="1" applyFill="1" applyBorder="1" applyAlignment="1">
      <alignment horizontal="left" vertical="top" wrapText="1"/>
    </xf>
    <xf numFmtId="166" fontId="15" fillId="7" borderId="13" xfId="0" applyNumberFormat="1" applyFont="1" applyFill="1" applyBorder="1" applyAlignment="1">
      <alignment horizontal="center" vertical="center"/>
    </xf>
    <xf numFmtId="0" fontId="13" fillId="7" borderId="1" xfId="0" applyFont="1" applyFill="1" applyBorder="1" applyAlignment="1">
      <alignment vertical="top" wrapText="1"/>
    </xf>
    <xf numFmtId="165" fontId="14" fillId="7" borderId="1" xfId="0" applyNumberFormat="1" applyFont="1" applyFill="1" applyBorder="1" applyAlignment="1">
      <alignment horizontal="center"/>
    </xf>
    <xf numFmtId="165" fontId="14" fillId="7" borderId="7" xfId="0" applyNumberFormat="1" applyFont="1" applyFill="1" applyBorder="1" applyAlignment="1">
      <alignment horizontal="center" vertical="center"/>
    </xf>
    <xf numFmtId="165" fontId="18" fillId="7" borderId="1" xfId="0" applyNumberFormat="1" applyFont="1" applyFill="1" applyBorder="1" applyAlignment="1">
      <alignment horizontal="center" vertical="center" wrapText="1"/>
    </xf>
    <xf numFmtId="165" fontId="14" fillId="7" borderId="1" xfId="0" applyNumberFormat="1" applyFont="1" applyFill="1" applyBorder="1" applyAlignment="1">
      <alignment horizontal="center" vertical="center" wrapText="1"/>
    </xf>
    <xf numFmtId="166" fontId="21" fillId="7" borderId="1" xfId="0" applyNumberFormat="1" applyFont="1" applyFill="1" applyBorder="1" applyAlignment="1">
      <alignment horizontal="center" vertical="center"/>
    </xf>
    <xf numFmtId="166" fontId="21" fillId="7" borderId="1" xfId="0" applyNumberFormat="1" applyFont="1" applyFill="1" applyBorder="1" applyAlignment="1">
      <alignment horizontal="right" vertical="center"/>
    </xf>
    <xf numFmtId="165" fontId="18" fillId="7" borderId="1" xfId="0" applyNumberFormat="1" applyFont="1" applyFill="1" applyBorder="1" applyAlignment="1">
      <alignment horizontal="center" vertical="center"/>
    </xf>
    <xf numFmtId="165" fontId="10" fillId="7" borderId="1" xfId="0" applyNumberFormat="1" applyFont="1" applyFill="1" applyBorder="1" applyAlignment="1">
      <alignment horizontal="left" vertical="center"/>
    </xf>
    <xf numFmtId="0" fontId="14" fillId="7" borderId="1" xfId="0" applyFont="1" applyFill="1" applyBorder="1" applyAlignment="1">
      <alignment horizontal="left" vertical="center" wrapText="1"/>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7" xfId="0" applyFont="1" applyFill="1" applyBorder="1" applyAlignment="1">
      <alignment horizontal="center" vertical="center"/>
    </xf>
    <xf numFmtId="0" fontId="9" fillId="9" borderId="0" xfId="0" applyFont="1" applyFill="1" applyAlignment="1">
      <alignment horizontal="right" vertical="top" wrapText="1"/>
    </xf>
    <xf numFmtId="0" fontId="10" fillId="7" borderId="6" xfId="0" applyFont="1" applyFill="1" applyBorder="1" applyAlignment="1">
      <alignment horizontal="left" vertical="center"/>
    </xf>
    <xf numFmtId="0" fontId="10" fillId="7" borderId="1" xfId="0" applyFont="1" applyFill="1" applyBorder="1" applyAlignment="1">
      <alignment horizontal="left" vertical="center"/>
    </xf>
    <xf numFmtId="0" fontId="10" fillId="7" borderId="7"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2" xfId="0" applyFont="1" applyFill="1" applyBorder="1" applyAlignment="1">
      <alignment horizontal="left" vertical="center"/>
    </xf>
    <xf numFmtId="0" fontId="10" fillId="7" borderId="12"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6" xfId="0" applyFont="1" applyFill="1" applyBorder="1" applyAlignment="1">
      <alignment horizontal="center" vertical="center" textRotation="90"/>
    </xf>
    <xf numFmtId="0" fontId="10" fillId="7" borderId="1" xfId="0" applyFont="1" applyFill="1" applyBorder="1" applyAlignment="1">
      <alignment horizontal="center" vertical="top" wrapText="1"/>
    </xf>
    <xf numFmtId="0" fontId="12" fillId="8" borderId="1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11" xfId="0" applyFont="1" applyFill="1" applyBorder="1" applyAlignment="1">
      <alignment horizontal="center"/>
    </xf>
    <xf numFmtId="0" fontId="12" fillId="8" borderId="2" xfId="0" applyFont="1" applyFill="1" applyBorder="1" applyAlignment="1">
      <alignment horizontal="center"/>
    </xf>
    <xf numFmtId="0" fontId="12" fillId="8" borderId="12" xfId="0" applyFont="1" applyFill="1" applyBorder="1" applyAlignment="1">
      <alignment horizontal="center"/>
    </xf>
  </cellXfs>
  <cellStyles count="12">
    <cellStyle name="Comma 2" xfId="8" xr:uid="{00000000-0005-0000-0000-000000000000}"/>
    <cellStyle name="Normal" xfId="0" builtinId="0"/>
    <cellStyle name="Normal 15 2" xfId="3" xr:uid="{00000000-0005-0000-0000-000002000000}"/>
    <cellStyle name="Normal 2" xfId="2" xr:uid="{00000000-0005-0000-0000-000003000000}"/>
    <cellStyle name="Normal 21" xfId="10" xr:uid="{00000000-0005-0000-0000-000004000000}"/>
    <cellStyle name="Normal 23" xfId="11" xr:uid="{00000000-0005-0000-0000-000005000000}"/>
    <cellStyle name="Normal 3" xfId="5" xr:uid="{00000000-0005-0000-0000-000006000000}"/>
    <cellStyle name="Normal 5" xfId="7" xr:uid="{00000000-0005-0000-0000-000007000000}"/>
    <cellStyle name="Normal 6" xfId="9" xr:uid="{00000000-0005-0000-0000-000008000000}"/>
    <cellStyle name="Normal 8" xfId="4" xr:uid="{00000000-0005-0000-0000-000009000000}"/>
    <cellStyle name="Обычный 2" xfId="1" xr:uid="{00000000-0005-0000-0000-00000A000000}"/>
    <cellStyle name="Обычный 2 2" xfId="6" xr:uid="{00000000-0005-0000-0000-00000B000000}"/>
  </cellStyles>
  <dxfs count="0"/>
  <tableStyles count="0" defaultTableStyle="TableStyleMedium9" defaultPivotStyle="PivotStyleLight16"/>
  <colors>
    <mruColors>
      <color rgb="FFFFFF99"/>
      <color rgb="FFF5B1E2"/>
      <color rgb="FF66FFFF"/>
      <color rgb="FFF763D7"/>
      <color rgb="FFDC1EAA"/>
      <color rgb="FF26989E"/>
      <color rgb="FF99FF66"/>
      <color rgb="FF3399FF"/>
      <color rgb="FF66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zoomScale="51" zoomScaleNormal="51" workbookViewId="0">
      <pane ySplit="7" topLeftCell="A56" activePane="bottomLeft" state="frozen"/>
      <selection pane="bottomLeft" activeCell="D62" sqref="D62"/>
    </sheetView>
  </sheetViews>
  <sheetFormatPr defaultColWidth="9.109375" defaultRowHeight="13.8" x14ac:dyDescent="0.25"/>
  <cols>
    <col min="1" max="1" width="7.44140625" style="1" customWidth="1"/>
    <col min="2" max="2" width="53.21875" style="2" customWidth="1"/>
    <col min="3" max="3" width="36.33203125" style="5" hidden="1" customWidth="1"/>
    <col min="4" max="4" width="105.21875" style="2" customWidth="1"/>
    <col min="5" max="5" width="19.6640625" style="2" customWidth="1"/>
    <col min="6" max="6" width="16.77734375" style="1" customWidth="1"/>
    <col min="7" max="7" width="18.44140625" style="1" customWidth="1"/>
    <col min="8" max="8" width="16.77734375" style="3" customWidth="1"/>
    <col min="9" max="9" width="17.77734375" style="1" customWidth="1"/>
    <col min="10" max="10" width="17" style="1" customWidth="1"/>
    <col min="11" max="11" width="19.77734375" style="1" customWidth="1"/>
    <col min="12" max="12" width="19.6640625" style="1" customWidth="1"/>
    <col min="13" max="13" width="14.88671875" style="1" customWidth="1"/>
    <col min="14" max="14" width="13.5546875" style="1" customWidth="1"/>
    <col min="15" max="15" width="15.44140625" style="1" customWidth="1"/>
    <col min="16" max="16384" width="9.109375" style="1"/>
  </cols>
  <sheetData>
    <row r="1" spans="1:15" ht="41.4" customHeight="1" thickBot="1" x14ac:dyDescent="0.3">
      <c r="A1" s="11"/>
      <c r="B1" s="12"/>
      <c r="C1" s="13"/>
      <c r="D1" s="12"/>
      <c r="E1" s="12"/>
      <c r="F1" s="11"/>
      <c r="G1" s="11"/>
      <c r="H1" s="14"/>
      <c r="I1" s="11"/>
      <c r="J1" s="11"/>
      <c r="K1" s="11"/>
      <c r="L1" s="11"/>
      <c r="M1" s="85" t="s">
        <v>92</v>
      </c>
      <c r="N1" s="85"/>
      <c r="O1" s="85"/>
    </row>
    <row r="2" spans="1:15" ht="54.6" customHeight="1" x14ac:dyDescent="0.25">
      <c r="A2" s="79" t="s">
        <v>66</v>
      </c>
      <c r="B2" s="80"/>
      <c r="C2" s="80"/>
      <c r="D2" s="80"/>
      <c r="E2" s="80"/>
      <c r="F2" s="80"/>
      <c r="G2" s="80"/>
      <c r="H2" s="80"/>
      <c r="I2" s="80"/>
      <c r="J2" s="80"/>
      <c r="K2" s="80"/>
      <c r="L2" s="80"/>
      <c r="M2" s="80"/>
      <c r="N2" s="80"/>
      <c r="O2" s="81"/>
    </row>
    <row r="3" spans="1:15" ht="45" customHeight="1" x14ac:dyDescent="0.25">
      <c r="A3" s="96" t="s">
        <v>11</v>
      </c>
      <c r="B3" s="92" t="s">
        <v>3</v>
      </c>
      <c r="C3" s="97" t="s">
        <v>12</v>
      </c>
      <c r="D3" s="92" t="s">
        <v>63</v>
      </c>
      <c r="E3" s="92" t="s">
        <v>4</v>
      </c>
      <c r="F3" s="93" t="s">
        <v>9</v>
      </c>
      <c r="G3" s="93"/>
      <c r="H3" s="93"/>
      <c r="I3" s="93"/>
      <c r="J3" s="93"/>
      <c r="K3" s="93"/>
      <c r="L3" s="92" t="s">
        <v>40</v>
      </c>
      <c r="M3" s="92" t="s">
        <v>10</v>
      </c>
      <c r="N3" s="92"/>
      <c r="O3" s="95"/>
    </row>
    <row r="4" spans="1:15" ht="17.399999999999999" x14ac:dyDescent="0.25">
      <c r="A4" s="96"/>
      <c r="B4" s="92"/>
      <c r="C4" s="97"/>
      <c r="D4" s="92"/>
      <c r="E4" s="92"/>
      <c r="F4" s="92" t="s">
        <v>5</v>
      </c>
      <c r="G4" s="15"/>
      <c r="H4" s="93">
        <v>2022</v>
      </c>
      <c r="I4" s="93"/>
      <c r="J4" s="93"/>
      <c r="K4" s="92" t="s">
        <v>74</v>
      </c>
      <c r="L4" s="92"/>
      <c r="M4" s="93" t="s">
        <v>70</v>
      </c>
      <c r="N4" s="93"/>
      <c r="O4" s="94"/>
    </row>
    <row r="5" spans="1:15" ht="52.8" customHeight="1" x14ac:dyDescent="0.25">
      <c r="A5" s="96"/>
      <c r="B5" s="92"/>
      <c r="C5" s="97"/>
      <c r="D5" s="92"/>
      <c r="E5" s="92"/>
      <c r="F5" s="92"/>
      <c r="G5" s="16" t="s">
        <v>65</v>
      </c>
      <c r="H5" s="15" t="s">
        <v>6</v>
      </c>
      <c r="I5" s="16" t="s">
        <v>7</v>
      </c>
      <c r="J5" s="16" t="s">
        <v>8</v>
      </c>
      <c r="K5" s="92"/>
      <c r="L5" s="92"/>
      <c r="M5" s="15">
        <v>2024</v>
      </c>
      <c r="N5" s="15">
        <v>2025</v>
      </c>
      <c r="O5" s="17">
        <v>2026</v>
      </c>
    </row>
    <row r="6" spans="1:15" ht="17.399999999999999" x14ac:dyDescent="0.25">
      <c r="A6" s="18">
        <v>1</v>
      </c>
      <c r="B6" s="16">
        <v>2</v>
      </c>
      <c r="C6" s="19">
        <v>3</v>
      </c>
      <c r="D6" s="16">
        <v>4</v>
      </c>
      <c r="E6" s="15">
        <v>5</v>
      </c>
      <c r="F6" s="16">
        <v>6</v>
      </c>
      <c r="G6" s="15">
        <v>7</v>
      </c>
      <c r="H6" s="16">
        <v>8</v>
      </c>
      <c r="I6" s="15">
        <v>9</v>
      </c>
      <c r="J6" s="16">
        <v>10</v>
      </c>
      <c r="K6" s="15">
        <v>11</v>
      </c>
      <c r="L6" s="16">
        <v>12</v>
      </c>
      <c r="M6" s="15">
        <v>13</v>
      </c>
      <c r="N6" s="16">
        <v>14</v>
      </c>
      <c r="O6" s="17">
        <v>15</v>
      </c>
    </row>
    <row r="7" spans="1:15" ht="153.6" customHeight="1" x14ac:dyDescent="0.25">
      <c r="A7" s="18"/>
      <c r="B7" s="66" t="s">
        <v>45</v>
      </c>
      <c r="C7" s="66"/>
      <c r="D7" s="66" t="s">
        <v>14</v>
      </c>
      <c r="E7" s="66" t="s">
        <v>46</v>
      </c>
      <c r="F7" s="66" t="s">
        <v>13</v>
      </c>
      <c r="G7" s="66" t="s">
        <v>72</v>
      </c>
      <c r="H7" s="66" t="s">
        <v>67</v>
      </c>
      <c r="I7" s="66" t="s">
        <v>68</v>
      </c>
      <c r="J7" s="66" t="s">
        <v>69</v>
      </c>
      <c r="K7" s="66" t="s">
        <v>73</v>
      </c>
      <c r="L7" s="66" t="s">
        <v>71</v>
      </c>
      <c r="M7" s="66"/>
      <c r="N7" s="67"/>
      <c r="O7" s="21"/>
    </row>
    <row r="8" spans="1:15" ht="71.400000000000006" customHeight="1" x14ac:dyDescent="0.25">
      <c r="A8" s="18"/>
      <c r="B8" s="22" t="s">
        <v>41</v>
      </c>
      <c r="C8" s="22"/>
      <c r="D8" s="20"/>
      <c r="E8" s="20"/>
      <c r="F8" s="37">
        <f>G10+F14+F19</f>
        <v>432490.09999999992</v>
      </c>
      <c r="G8" s="37">
        <f t="shared" ref="G8:O8" si="0">G10+G14+G19</f>
        <v>187925.2</v>
      </c>
      <c r="H8" s="37">
        <f t="shared" si="0"/>
        <v>248679.39999999997</v>
      </c>
      <c r="I8" s="37">
        <f t="shared" si="0"/>
        <v>258429.65</v>
      </c>
      <c r="J8" s="37">
        <f t="shared" si="0"/>
        <v>244564.9</v>
      </c>
      <c r="K8" s="72">
        <f t="shared" si="0"/>
        <v>282275</v>
      </c>
      <c r="L8" s="37">
        <f t="shared" si="0"/>
        <v>0</v>
      </c>
      <c r="M8" s="37">
        <f t="shared" si="0"/>
        <v>0</v>
      </c>
      <c r="N8" s="37">
        <f t="shared" si="0"/>
        <v>0</v>
      </c>
      <c r="O8" s="37">
        <f t="shared" si="0"/>
        <v>0</v>
      </c>
    </row>
    <row r="9" spans="1:15" ht="38.4" customHeight="1" x14ac:dyDescent="0.25">
      <c r="A9" s="89" t="s">
        <v>15</v>
      </c>
      <c r="B9" s="90"/>
      <c r="C9" s="90"/>
      <c r="D9" s="90"/>
      <c r="E9" s="90"/>
      <c r="F9" s="90"/>
      <c r="G9" s="90"/>
      <c r="H9" s="90"/>
      <c r="I9" s="90"/>
      <c r="J9" s="90"/>
      <c r="K9" s="90"/>
      <c r="L9" s="90"/>
      <c r="M9" s="90"/>
      <c r="N9" s="90"/>
      <c r="O9" s="91"/>
    </row>
    <row r="10" spans="1:15" ht="30" customHeight="1" x14ac:dyDescent="0.25">
      <c r="A10" s="63"/>
      <c r="B10" s="64"/>
      <c r="C10" s="64"/>
      <c r="D10" s="64"/>
      <c r="E10" s="64"/>
      <c r="F10" s="30">
        <f>F11</f>
        <v>0</v>
      </c>
      <c r="G10" s="30">
        <f>G11</f>
        <v>0</v>
      </c>
      <c r="H10" s="30">
        <f>H11</f>
        <v>400</v>
      </c>
      <c r="I10" s="30">
        <f t="shared" ref="I10:O10" si="1">I11</f>
        <v>400</v>
      </c>
      <c r="J10" s="30">
        <f t="shared" si="1"/>
        <v>0</v>
      </c>
      <c r="K10" s="30">
        <f t="shared" si="1"/>
        <v>200</v>
      </c>
      <c r="L10" s="30">
        <f t="shared" si="1"/>
        <v>0</v>
      </c>
      <c r="M10" s="30">
        <f t="shared" si="1"/>
        <v>0</v>
      </c>
      <c r="N10" s="30">
        <f t="shared" si="1"/>
        <v>0</v>
      </c>
      <c r="O10" s="30">
        <f t="shared" si="1"/>
        <v>0</v>
      </c>
    </row>
    <row r="11" spans="1:15" s="9" customFormat="1" ht="83.4" customHeight="1" x14ac:dyDescent="0.35">
      <c r="A11" s="23">
        <v>20</v>
      </c>
      <c r="B11" s="24" t="s">
        <v>61</v>
      </c>
      <c r="C11" s="25" t="s">
        <v>16</v>
      </c>
      <c r="D11" s="24" t="s">
        <v>42</v>
      </c>
      <c r="E11" s="26" t="s">
        <v>64</v>
      </c>
      <c r="F11" s="27">
        <f>G11+J11</f>
        <v>0</v>
      </c>
      <c r="G11" s="27">
        <v>0</v>
      </c>
      <c r="H11" s="27">
        <v>400</v>
      </c>
      <c r="I11" s="27">
        <v>400</v>
      </c>
      <c r="J11" s="27">
        <v>0</v>
      </c>
      <c r="K11" s="27">
        <v>200</v>
      </c>
      <c r="L11" s="28"/>
      <c r="M11" s="27"/>
      <c r="N11" s="27"/>
      <c r="O11" s="56"/>
    </row>
    <row r="12" spans="1:15" ht="34.799999999999997" customHeight="1" x14ac:dyDescent="0.35">
      <c r="A12" s="23">
        <v>23</v>
      </c>
      <c r="B12" s="24" t="s">
        <v>17</v>
      </c>
      <c r="C12" s="25"/>
      <c r="D12" s="24"/>
      <c r="E12" s="26"/>
      <c r="F12" s="28"/>
      <c r="G12" s="28"/>
      <c r="H12" s="27"/>
      <c r="I12" s="28"/>
      <c r="J12" s="28"/>
      <c r="K12" s="28"/>
      <c r="L12" s="28"/>
      <c r="M12" s="28"/>
      <c r="N12" s="28"/>
      <c r="O12" s="29"/>
    </row>
    <row r="13" spans="1:15" ht="46.2" customHeight="1" x14ac:dyDescent="0.25">
      <c r="A13" s="86" t="s">
        <v>18</v>
      </c>
      <c r="B13" s="87"/>
      <c r="C13" s="87"/>
      <c r="D13" s="87"/>
      <c r="E13" s="87"/>
      <c r="F13" s="87"/>
      <c r="G13" s="87"/>
      <c r="H13" s="87"/>
      <c r="I13" s="87"/>
      <c r="J13" s="87"/>
      <c r="K13" s="87"/>
      <c r="L13" s="87"/>
      <c r="M13" s="87"/>
      <c r="N13" s="87"/>
      <c r="O13" s="88"/>
    </row>
    <row r="14" spans="1:15" ht="28.2" customHeight="1" x14ac:dyDescent="0.25">
      <c r="A14" s="61"/>
      <c r="B14" s="62"/>
      <c r="C14" s="62"/>
      <c r="D14" s="62"/>
      <c r="E14" s="62"/>
      <c r="F14" s="30">
        <f>F15+F16+F17</f>
        <v>64695.7</v>
      </c>
      <c r="G14" s="30">
        <f t="shared" ref="G14:O14" si="2">G15+G16+G17</f>
        <v>24234.699999999997</v>
      </c>
      <c r="H14" s="30">
        <f t="shared" si="2"/>
        <v>42812.7</v>
      </c>
      <c r="I14" s="30">
        <f t="shared" si="2"/>
        <v>43661.850000000006</v>
      </c>
      <c r="J14" s="30">
        <f t="shared" si="2"/>
        <v>40461</v>
      </c>
      <c r="K14" s="30">
        <f t="shared" si="2"/>
        <v>20812.7</v>
      </c>
      <c r="L14" s="30">
        <f t="shared" si="2"/>
        <v>0</v>
      </c>
      <c r="M14" s="30">
        <f t="shared" si="2"/>
        <v>0</v>
      </c>
      <c r="N14" s="30">
        <f t="shared" si="2"/>
        <v>0</v>
      </c>
      <c r="O14" s="30">
        <f t="shared" si="2"/>
        <v>0</v>
      </c>
    </row>
    <row r="15" spans="1:15" s="6" customFormat="1" ht="118.8" customHeight="1" x14ac:dyDescent="0.35">
      <c r="A15" s="32">
        <v>25</v>
      </c>
      <c r="B15" s="33" t="s">
        <v>87</v>
      </c>
      <c r="C15" s="34" t="s">
        <v>21</v>
      </c>
      <c r="D15" s="33" t="s">
        <v>84</v>
      </c>
      <c r="E15" s="73" t="s">
        <v>64</v>
      </c>
      <c r="F15" s="65">
        <f>G15+J15</f>
        <v>35204.619999999995</v>
      </c>
      <c r="G15" s="65">
        <f>7559.8+2000</f>
        <v>9559.7999999999993</v>
      </c>
      <c r="H15" s="74">
        <f>500+2020+3500+12002.9</f>
        <v>18022.900000000001</v>
      </c>
      <c r="I15" s="65">
        <v>25649.200000000001</v>
      </c>
      <c r="J15" s="65">
        <v>25644.82</v>
      </c>
      <c r="K15" s="74">
        <f>500+3320+12002.9</f>
        <v>15822.9</v>
      </c>
      <c r="L15" s="70"/>
      <c r="M15" s="65"/>
      <c r="N15" s="65"/>
      <c r="O15" s="56"/>
    </row>
    <row r="16" spans="1:15" s="6" customFormat="1" ht="57.6" customHeight="1" x14ac:dyDescent="0.35">
      <c r="A16" s="23">
        <v>26</v>
      </c>
      <c r="B16" s="24" t="s">
        <v>20</v>
      </c>
      <c r="C16" s="25" t="s">
        <v>22</v>
      </c>
      <c r="D16" s="33" t="s">
        <v>44</v>
      </c>
      <c r="E16" s="31" t="s">
        <v>52</v>
      </c>
      <c r="F16" s="27">
        <f>G16+J16</f>
        <v>214</v>
      </c>
      <c r="G16" s="65">
        <v>214</v>
      </c>
      <c r="H16" s="27">
        <v>0</v>
      </c>
      <c r="I16" s="27">
        <v>0</v>
      </c>
      <c r="J16" s="65">
        <v>0</v>
      </c>
      <c r="K16" s="27">
        <v>0</v>
      </c>
      <c r="L16" s="28"/>
      <c r="M16" s="27">
        <v>0</v>
      </c>
      <c r="N16" s="27">
        <v>0</v>
      </c>
      <c r="O16" s="56">
        <v>0</v>
      </c>
    </row>
    <row r="17" spans="1:15" s="10" customFormat="1" ht="66" customHeight="1" x14ac:dyDescent="0.25">
      <c r="A17" s="23">
        <v>28</v>
      </c>
      <c r="B17" s="33" t="s">
        <v>19</v>
      </c>
      <c r="C17" s="34" t="s">
        <v>43</v>
      </c>
      <c r="D17" s="33" t="s">
        <v>83</v>
      </c>
      <c r="E17" s="73" t="s">
        <v>64</v>
      </c>
      <c r="F17" s="65">
        <f>G17+J17</f>
        <v>29277.08</v>
      </c>
      <c r="G17" s="65">
        <v>14460.9</v>
      </c>
      <c r="H17" s="75">
        <v>24789.8</v>
      </c>
      <c r="I17" s="65">
        <v>18012.650000000001</v>
      </c>
      <c r="J17" s="65">
        <v>14816.18</v>
      </c>
      <c r="K17" s="65">
        <v>4989.8</v>
      </c>
      <c r="L17" s="65"/>
      <c r="M17" s="65"/>
      <c r="N17" s="65"/>
      <c r="O17" s="71"/>
    </row>
    <row r="18" spans="1:15" s="7" customFormat="1" ht="47.4" customHeight="1" x14ac:dyDescent="0.25">
      <c r="A18" s="86" t="s">
        <v>23</v>
      </c>
      <c r="B18" s="87"/>
      <c r="C18" s="87"/>
      <c r="D18" s="87"/>
      <c r="E18" s="87"/>
      <c r="F18" s="87"/>
      <c r="G18" s="87"/>
      <c r="H18" s="87"/>
      <c r="I18" s="87"/>
      <c r="J18" s="87"/>
      <c r="K18" s="87"/>
      <c r="L18" s="87"/>
      <c r="M18" s="87"/>
      <c r="N18" s="87"/>
      <c r="O18" s="88"/>
    </row>
    <row r="19" spans="1:15" s="7" customFormat="1" ht="35.4" customHeight="1" x14ac:dyDescent="0.25">
      <c r="A19" s="61"/>
      <c r="B19" s="62"/>
      <c r="C19" s="62"/>
      <c r="D19" s="62"/>
      <c r="E19" s="62"/>
      <c r="F19" s="30">
        <f t="shared" ref="F19:L19" si="3">SUM(F20:F34)</f>
        <v>367794.39999999991</v>
      </c>
      <c r="G19" s="30">
        <f t="shared" si="3"/>
        <v>163690.50000000003</v>
      </c>
      <c r="H19" s="30">
        <f t="shared" si="3"/>
        <v>205466.69999999998</v>
      </c>
      <c r="I19" s="30">
        <f t="shared" si="3"/>
        <v>214367.8</v>
      </c>
      <c r="J19" s="76">
        <f t="shared" si="3"/>
        <v>204103.9</v>
      </c>
      <c r="K19" s="30">
        <f t="shared" si="3"/>
        <v>261262.3</v>
      </c>
      <c r="L19" s="77">
        <f t="shared" si="3"/>
        <v>0</v>
      </c>
      <c r="M19" s="77">
        <f t="shared" ref="M19:O19" si="4">SUM(M20:M34)</f>
        <v>0</v>
      </c>
      <c r="N19" s="77">
        <f t="shared" si="4"/>
        <v>0</v>
      </c>
      <c r="O19" s="77">
        <f t="shared" si="4"/>
        <v>0</v>
      </c>
    </row>
    <row r="20" spans="1:15" ht="18" x14ac:dyDescent="0.35">
      <c r="A20" s="23"/>
      <c r="B20" s="24"/>
      <c r="C20" s="25"/>
      <c r="D20" s="24"/>
      <c r="E20" s="26"/>
      <c r="F20" s="28"/>
      <c r="G20" s="28"/>
      <c r="H20" s="27"/>
      <c r="I20" s="28"/>
      <c r="J20" s="28"/>
      <c r="K20" s="28"/>
      <c r="L20" s="28"/>
      <c r="M20" s="28"/>
      <c r="N20" s="28"/>
      <c r="O20" s="29"/>
    </row>
    <row r="21" spans="1:15" s="7" customFormat="1" ht="163.19999999999999" customHeight="1" x14ac:dyDescent="0.35">
      <c r="A21" s="23">
        <v>39</v>
      </c>
      <c r="B21" s="24" t="s">
        <v>24</v>
      </c>
      <c r="C21" s="25" t="s">
        <v>30</v>
      </c>
      <c r="D21" s="24" t="s">
        <v>93</v>
      </c>
      <c r="E21" s="26" t="s">
        <v>64</v>
      </c>
      <c r="F21" s="27">
        <f t="shared" ref="F21:F28" si="5">G21+J21</f>
        <v>348390</v>
      </c>
      <c r="G21" s="27">
        <f>154623.7+887-110.3</f>
        <v>155400.40000000002</v>
      </c>
      <c r="H21" s="57">
        <f>177900.3-14765.9+240-240+14900+14905.4</f>
        <v>192939.8</v>
      </c>
      <c r="I21" s="27">
        <f>204250.8-2047.9</f>
        <v>202202.9</v>
      </c>
      <c r="J21" s="27">
        <v>192989.6</v>
      </c>
      <c r="K21" s="65">
        <v>250400.6</v>
      </c>
      <c r="L21" s="28"/>
      <c r="M21" s="59"/>
      <c r="N21" s="56"/>
      <c r="O21" s="56"/>
    </row>
    <row r="22" spans="1:15" s="7" customFormat="1" ht="109.8" customHeight="1" x14ac:dyDescent="0.35">
      <c r="A22" s="23">
        <v>40</v>
      </c>
      <c r="B22" s="24" t="s">
        <v>25</v>
      </c>
      <c r="C22" s="25" t="s">
        <v>49</v>
      </c>
      <c r="D22" s="33" t="s">
        <v>82</v>
      </c>
      <c r="E22" s="26" t="s">
        <v>64</v>
      </c>
      <c r="F22" s="27">
        <f t="shared" si="5"/>
        <v>322.10000000000002</v>
      </c>
      <c r="G22" s="65">
        <f>90.5+75</f>
        <v>165.5</v>
      </c>
      <c r="H22" s="57">
        <f>100+80</f>
        <v>180</v>
      </c>
      <c r="I22" s="65">
        <v>161</v>
      </c>
      <c r="J22" s="65">
        <v>156.6</v>
      </c>
      <c r="K22" s="27">
        <v>216.6</v>
      </c>
      <c r="L22" s="28"/>
      <c r="M22" s="59"/>
      <c r="N22" s="59"/>
      <c r="O22" s="56"/>
    </row>
    <row r="23" spans="1:15" s="7" customFormat="1" ht="135.6" customHeight="1" x14ac:dyDescent="0.35">
      <c r="A23" s="23">
        <v>43</v>
      </c>
      <c r="B23" s="24" t="s">
        <v>53</v>
      </c>
      <c r="C23" s="25" t="s">
        <v>31</v>
      </c>
      <c r="D23" s="78" t="s">
        <v>81</v>
      </c>
      <c r="E23" s="26" t="s">
        <v>64</v>
      </c>
      <c r="F23" s="27">
        <f>G23+J23</f>
        <v>3124.3</v>
      </c>
      <c r="G23" s="65">
        <f>1964.2-492.8</f>
        <v>1471.4</v>
      </c>
      <c r="H23" s="57">
        <f>1950.9+442</f>
        <v>2392.9</v>
      </c>
      <c r="I23" s="27">
        <v>2047.9</v>
      </c>
      <c r="J23" s="65">
        <v>1652.9</v>
      </c>
      <c r="K23" s="27">
        <f>1601.5+445.9</f>
        <v>2047.4</v>
      </c>
      <c r="L23" s="28"/>
      <c r="M23" s="59"/>
      <c r="N23" s="56"/>
      <c r="O23" s="56"/>
    </row>
    <row r="24" spans="1:15" s="7" customFormat="1" ht="84.6" customHeight="1" x14ac:dyDescent="0.35">
      <c r="A24" s="23"/>
      <c r="B24" s="33" t="s">
        <v>47</v>
      </c>
      <c r="C24" s="25" t="s">
        <v>48</v>
      </c>
      <c r="D24" s="24" t="s">
        <v>79</v>
      </c>
      <c r="E24" s="26" t="s">
        <v>64</v>
      </c>
      <c r="F24" s="27">
        <f>G24+J24</f>
        <v>1613.3</v>
      </c>
      <c r="G24" s="65">
        <v>492.8</v>
      </c>
      <c r="H24" s="57">
        <v>1169</v>
      </c>
      <c r="I24" s="27">
        <v>1018.2</v>
      </c>
      <c r="J24" s="65">
        <v>1120.5</v>
      </c>
      <c r="K24" s="27">
        <v>1018</v>
      </c>
      <c r="L24" s="28"/>
      <c r="M24" s="59"/>
      <c r="N24" s="60"/>
      <c r="O24" s="56"/>
    </row>
    <row r="25" spans="1:15" s="7" customFormat="1" ht="167.4" customHeight="1" x14ac:dyDescent="0.35">
      <c r="A25" s="23"/>
      <c r="B25" s="33" t="s">
        <v>58</v>
      </c>
      <c r="C25" s="25" t="s">
        <v>62</v>
      </c>
      <c r="D25" s="24" t="s">
        <v>76</v>
      </c>
      <c r="E25" s="26" t="s">
        <v>64</v>
      </c>
      <c r="F25" s="27">
        <f>G25+J25</f>
        <v>1527.8000000000002</v>
      </c>
      <c r="G25" s="65">
        <v>742.6</v>
      </c>
      <c r="H25" s="57">
        <v>879.4</v>
      </c>
      <c r="I25" s="27">
        <v>872.6</v>
      </c>
      <c r="J25" s="65">
        <v>785.2</v>
      </c>
      <c r="K25" s="27">
        <v>872.6</v>
      </c>
      <c r="L25" s="28"/>
      <c r="M25" s="59"/>
      <c r="N25" s="60"/>
      <c r="O25" s="56"/>
    </row>
    <row r="26" spans="1:15" s="7" customFormat="1" ht="152.4" customHeight="1" x14ac:dyDescent="0.35">
      <c r="A26" s="23">
        <v>44</v>
      </c>
      <c r="B26" s="24" t="s">
        <v>59</v>
      </c>
      <c r="C26" s="25" t="s">
        <v>26</v>
      </c>
      <c r="D26" s="33" t="s">
        <v>88</v>
      </c>
      <c r="E26" s="26" t="s">
        <v>64</v>
      </c>
      <c r="F26" s="27">
        <f t="shared" si="5"/>
        <v>5100.3</v>
      </c>
      <c r="G26" s="27">
        <v>2126.6999999999998</v>
      </c>
      <c r="H26" s="57">
        <f>2916+261+100</f>
        <v>3277</v>
      </c>
      <c r="I26" s="27">
        <v>3051.7</v>
      </c>
      <c r="J26" s="65">
        <f>2956.8+16.8</f>
        <v>2973.6000000000004</v>
      </c>
      <c r="K26" s="59">
        <f>2175+314.8</f>
        <v>2489.8000000000002</v>
      </c>
      <c r="L26" s="28"/>
      <c r="M26" s="59"/>
      <c r="N26" s="59"/>
      <c r="O26" s="56"/>
    </row>
    <row r="27" spans="1:15" s="7" customFormat="1" ht="106.8" customHeight="1" x14ac:dyDescent="0.35">
      <c r="A27" s="23">
        <v>45</v>
      </c>
      <c r="B27" s="24" t="s">
        <v>54</v>
      </c>
      <c r="C27" s="25" t="s">
        <v>27</v>
      </c>
      <c r="D27" s="33" t="s">
        <v>85</v>
      </c>
      <c r="E27" s="26" t="s">
        <v>64</v>
      </c>
      <c r="F27" s="27">
        <f t="shared" si="5"/>
        <v>1500</v>
      </c>
      <c r="G27" s="27">
        <v>630.70000000000005</v>
      </c>
      <c r="H27" s="57">
        <v>792.8</v>
      </c>
      <c r="I27" s="27">
        <v>980.9</v>
      </c>
      <c r="J27" s="27">
        <v>869.3</v>
      </c>
      <c r="K27" s="27">
        <v>939.4</v>
      </c>
      <c r="L27" s="28"/>
      <c r="M27" s="59"/>
      <c r="N27" s="59"/>
      <c r="O27" s="56"/>
    </row>
    <row r="28" spans="1:15" s="7" customFormat="1" ht="108" x14ac:dyDescent="0.35">
      <c r="A28" s="32">
        <v>46</v>
      </c>
      <c r="B28" s="33" t="s">
        <v>33</v>
      </c>
      <c r="C28" s="34" t="s">
        <v>32</v>
      </c>
      <c r="D28" s="33" t="s">
        <v>50</v>
      </c>
      <c r="E28" s="26" t="s">
        <v>64</v>
      </c>
      <c r="F28" s="27">
        <f t="shared" si="5"/>
        <v>1098.3</v>
      </c>
      <c r="G28" s="27">
        <v>0</v>
      </c>
      <c r="H28" s="65">
        <v>240</v>
      </c>
      <c r="I28" s="27">
        <v>858.3</v>
      </c>
      <c r="J28" s="27">
        <v>1098.3</v>
      </c>
      <c r="K28" s="27">
        <v>0</v>
      </c>
      <c r="L28" s="28"/>
      <c r="M28" s="58"/>
      <c r="N28" s="58"/>
      <c r="O28" s="56"/>
    </row>
    <row r="29" spans="1:15" s="7" customFormat="1" ht="114" customHeight="1" x14ac:dyDescent="0.35">
      <c r="A29" s="23">
        <v>48</v>
      </c>
      <c r="B29" s="24" t="s">
        <v>75</v>
      </c>
      <c r="C29" s="25" t="s">
        <v>28</v>
      </c>
      <c r="D29" s="33" t="s">
        <v>86</v>
      </c>
      <c r="E29" s="26" t="s">
        <v>64</v>
      </c>
      <c r="F29" s="27">
        <f>G29+J29</f>
        <v>1120.0999999999999</v>
      </c>
      <c r="G29" s="27">
        <v>509.2</v>
      </c>
      <c r="H29" s="57">
        <v>1407.5</v>
      </c>
      <c r="I29" s="27">
        <v>983.8</v>
      </c>
      <c r="J29" s="27">
        <v>610.9</v>
      </c>
      <c r="K29" s="27">
        <v>888.7</v>
      </c>
      <c r="L29" s="28"/>
      <c r="M29" s="59"/>
      <c r="N29" s="59"/>
      <c r="O29" s="56"/>
    </row>
    <row r="30" spans="1:15" s="6" customFormat="1" ht="135.6" customHeight="1" x14ac:dyDescent="0.35">
      <c r="A30" s="23">
        <v>50</v>
      </c>
      <c r="B30" s="33" t="s">
        <v>89</v>
      </c>
      <c r="C30" s="25" t="s">
        <v>51</v>
      </c>
      <c r="D30" s="33" t="s">
        <v>77</v>
      </c>
      <c r="E30" s="26" t="s">
        <v>64</v>
      </c>
      <c r="F30" s="27">
        <f t="shared" ref="F30:F31" si="6">G30+J30</f>
        <v>797.2</v>
      </c>
      <c r="G30" s="27">
        <v>415.9</v>
      </c>
      <c r="H30" s="57">
        <v>465</v>
      </c>
      <c r="I30" s="27">
        <v>394.1</v>
      </c>
      <c r="J30" s="27">
        <v>381.3</v>
      </c>
      <c r="K30" s="27">
        <v>395.3</v>
      </c>
      <c r="L30" s="28"/>
      <c r="M30" s="57"/>
      <c r="N30" s="57"/>
      <c r="O30" s="56"/>
    </row>
    <row r="31" spans="1:15" s="6" customFormat="1" ht="91.8" customHeight="1" x14ac:dyDescent="0.35">
      <c r="A31" s="23">
        <v>50</v>
      </c>
      <c r="B31" s="33" t="s">
        <v>60</v>
      </c>
      <c r="C31" s="69"/>
      <c r="D31" s="33" t="s">
        <v>78</v>
      </c>
      <c r="E31" s="73" t="s">
        <v>64</v>
      </c>
      <c r="F31" s="65">
        <f t="shared" si="6"/>
        <v>228.1</v>
      </c>
      <c r="G31" s="65">
        <v>110.3</v>
      </c>
      <c r="H31" s="65">
        <v>0</v>
      </c>
      <c r="I31" s="65">
        <v>178.8</v>
      </c>
      <c r="J31" s="65">
        <v>117.8</v>
      </c>
      <c r="K31" s="65">
        <v>179</v>
      </c>
      <c r="L31" s="28"/>
      <c r="M31" s="57"/>
      <c r="N31" s="68"/>
      <c r="O31" s="56"/>
    </row>
    <row r="32" spans="1:15" s="6" customFormat="1" ht="185.4" customHeight="1" x14ac:dyDescent="0.35">
      <c r="A32" s="23">
        <v>51</v>
      </c>
      <c r="B32" s="24" t="s">
        <v>55</v>
      </c>
      <c r="C32" s="25" t="s">
        <v>56</v>
      </c>
      <c r="D32" s="33" t="s">
        <v>80</v>
      </c>
      <c r="E32" s="26" t="s">
        <v>64</v>
      </c>
      <c r="F32" s="27">
        <f t="shared" ref="F32" si="7">G32+J32</f>
        <v>1024.5</v>
      </c>
      <c r="G32" s="27">
        <v>601.29999999999995</v>
      </c>
      <c r="H32" s="57">
        <v>751.7</v>
      </c>
      <c r="I32" s="27">
        <v>578.29999999999995</v>
      </c>
      <c r="J32" s="27">
        <v>423.2</v>
      </c>
      <c r="K32" s="27">
        <v>735.4</v>
      </c>
      <c r="L32" s="28"/>
      <c r="M32" s="57"/>
      <c r="N32" s="68"/>
      <c r="O32" s="56"/>
    </row>
    <row r="33" spans="1:15" s="7" customFormat="1" ht="325.8" customHeight="1" x14ac:dyDescent="0.35">
      <c r="A33" s="23">
        <v>51</v>
      </c>
      <c r="B33" s="24" t="s">
        <v>57</v>
      </c>
      <c r="C33" s="25" t="s">
        <v>29</v>
      </c>
      <c r="D33" s="33" t="s">
        <v>90</v>
      </c>
      <c r="E33" s="26" t="s">
        <v>64</v>
      </c>
      <c r="F33" s="27">
        <f>G33+J33</f>
        <v>1887.9</v>
      </c>
      <c r="G33" s="27">
        <v>963.2</v>
      </c>
      <c r="H33" s="57">
        <f>835+66.6+70</f>
        <v>971.6</v>
      </c>
      <c r="I33" s="57">
        <f>835.1+65.9+60.7</f>
        <v>961.7</v>
      </c>
      <c r="J33" s="27">
        <f>804+66.6+54.1</f>
        <v>924.7</v>
      </c>
      <c r="K33" s="27">
        <f>851.7+157.8+70</f>
        <v>1079.5</v>
      </c>
      <c r="L33" s="28"/>
      <c r="M33" s="57"/>
      <c r="N33" s="56"/>
      <c r="O33" s="56"/>
    </row>
    <row r="34" spans="1:15" s="7" customFormat="1" ht="100.2" customHeight="1" x14ac:dyDescent="0.35">
      <c r="A34" s="23">
        <v>52</v>
      </c>
      <c r="B34" s="24" t="s">
        <v>34</v>
      </c>
      <c r="C34" s="25"/>
      <c r="D34" s="24" t="s">
        <v>91</v>
      </c>
      <c r="E34" s="26" t="s">
        <v>64</v>
      </c>
      <c r="F34" s="27">
        <f>G34+J34</f>
        <v>60.5</v>
      </c>
      <c r="G34" s="65">
        <v>60.5</v>
      </c>
      <c r="H34" s="27">
        <v>0</v>
      </c>
      <c r="I34" s="27">
        <v>77.599999999999994</v>
      </c>
      <c r="J34" s="65">
        <v>0</v>
      </c>
      <c r="K34" s="28"/>
      <c r="L34" s="28"/>
      <c r="M34" s="57"/>
      <c r="N34" s="58"/>
      <c r="O34" s="29"/>
    </row>
    <row r="35" spans="1:15" ht="18" x14ac:dyDescent="0.25">
      <c r="A35" s="82"/>
      <c r="B35" s="83"/>
      <c r="C35" s="83"/>
      <c r="D35" s="83"/>
      <c r="E35" s="83"/>
      <c r="F35" s="83"/>
      <c r="G35" s="83"/>
      <c r="H35" s="83"/>
      <c r="I35" s="83"/>
      <c r="J35" s="83"/>
      <c r="K35" s="83"/>
      <c r="L35" s="83"/>
      <c r="M35" s="83"/>
      <c r="N35" s="83"/>
      <c r="O35" s="84"/>
    </row>
    <row r="36" spans="1:15" s="4" customFormat="1" ht="55.2" customHeight="1" x14ac:dyDescent="0.3">
      <c r="A36" s="18"/>
      <c r="B36" s="35" t="s">
        <v>2</v>
      </c>
      <c r="C36" s="36"/>
      <c r="D36" s="35"/>
      <c r="E36" s="37"/>
      <c r="F36" s="38"/>
      <c r="G36" s="38"/>
      <c r="H36" s="30">
        <f>H38</f>
        <v>0</v>
      </c>
      <c r="I36" s="38"/>
      <c r="J36" s="38"/>
      <c r="K36" s="38"/>
      <c r="L36" s="38"/>
      <c r="M36" s="38"/>
      <c r="N36" s="38"/>
      <c r="O36" s="39"/>
    </row>
    <row r="37" spans="1:15" ht="36" x14ac:dyDescent="0.35">
      <c r="A37" s="23">
        <v>65</v>
      </c>
      <c r="B37" s="24" t="s">
        <v>38</v>
      </c>
      <c r="C37" s="25"/>
      <c r="D37" s="24"/>
      <c r="E37" s="26"/>
      <c r="F37" s="28"/>
      <c r="G37" s="28"/>
      <c r="H37" s="27"/>
      <c r="I37" s="28"/>
      <c r="J37" s="28"/>
      <c r="K37" s="28"/>
      <c r="L37" s="28"/>
      <c r="M37" s="28"/>
      <c r="N37" s="28"/>
      <c r="O37" s="29"/>
    </row>
    <row r="38" spans="1:15" s="8" customFormat="1" ht="54" x14ac:dyDescent="0.35">
      <c r="A38" s="23">
        <v>66</v>
      </c>
      <c r="B38" s="24" t="s">
        <v>39</v>
      </c>
      <c r="C38" s="25"/>
      <c r="D38" s="24"/>
      <c r="E38" s="26"/>
      <c r="F38" s="28"/>
      <c r="G38" s="28"/>
      <c r="H38" s="27"/>
      <c r="I38" s="28"/>
      <c r="J38" s="28"/>
      <c r="K38" s="28"/>
      <c r="L38" s="28"/>
      <c r="M38" s="28"/>
      <c r="N38" s="28"/>
      <c r="O38" s="29"/>
    </row>
    <row r="39" spans="1:15" ht="18" x14ac:dyDescent="0.25">
      <c r="A39" s="98"/>
      <c r="B39" s="99"/>
      <c r="C39" s="99"/>
      <c r="D39" s="99"/>
      <c r="E39" s="99"/>
      <c r="F39" s="99"/>
      <c r="G39" s="99"/>
      <c r="H39" s="99"/>
      <c r="I39" s="99"/>
      <c r="J39" s="99"/>
      <c r="K39" s="99"/>
      <c r="L39" s="99"/>
      <c r="M39" s="99"/>
      <c r="N39" s="99"/>
      <c r="O39" s="100"/>
    </row>
    <row r="40" spans="1:15" ht="18" x14ac:dyDescent="0.35">
      <c r="A40" s="23"/>
      <c r="B40" s="35" t="s">
        <v>0</v>
      </c>
      <c r="C40" s="25"/>
      <c r="D40" s="24"/>
      <c r="E40" s="26"/>
      <c r="F40" s="28"/>
      <c r="G40" s="28"/>
      <c r="H40" s="30">
        <v>0</v>
      </c>
      <c r="I40" s="28"/>
      <c r="J40" s="28"/>
      <c r="K40" s="28"/>
      <c r="L40" s="28"/>
      <c r="M40" s="28"/>
      <c r="N40" s="28"/>
      <c r="O40" s="29"/>
    </row>
    <row r="41" spans="1:15" ht="18" x14ac:dyDescent="0.35">
      <c r="A41" s="101"/>
      <c r="B41" s="102"/>
      <c r="C41" s="102"/>
      <c r="D41" s="102"/>
      <c r="E41" s="102"/>
      <c r="F41" s="102"/>
      <c r="G41" s="102"/>
      <c r="H41" s="102"/>
      <c r="I41" s="102"/>
      <c r="J41" s="102"/>
      <c r="K41" s="102"/>
      <c r="L41" s="102"/>
      <c r="M41" s="102"/>
      <c r="N41" s="102"/>
      <c r="O41" s="103"/>
    </row>
    <row r="42" spans="1:15" ht="18" x14ac:dyDescent="0.35">
      <c r="A42" s="40"/>
      <c r="B42" s="35" t="s">
        <v>1</v>
      </c>
      <c r="C42" s="25"/>
      <c r="D42" s="24"/>
      <c r="E42" s="26"/>
      <c r="F42" s="28"/>
      <c r="G42" s="28"/>
      <c r="H42" s="30"/>
      <c r="I42" s="28"/>
      <c r="J42" s="28"/>
      <c r="K42" s="28"/>
      <c r="L42" s="28"/>
      <c r="M42" s="28"/>
      <c r="N42" s="28"/>
      <c r="O42" s="29"/>
    </row>
    <row r="43" spans="1:15" ht="34.799999999999997" x14ac:dyDescent="0.35">
      <c r="A43" s="40"/>
      <c r="B43" s="35" t="s">
        <v>35</v>
      </c>
      <c r="C43" s="25"/>
      <c r="D43" s="24"/>
      <c r="E43" s="26"/>
      <c r="F43" s="28"/>
      <c r="G43" s="28"/>
      <c r="H43" s="30"/>
      <c r="I43" s="28"/>
      <c r="J43" s="28"/>
      <c r="K43" s="28"/>
      <c r="L43" s="28"/>
      <c r="M43" s="28"/>
      <c r="N43" s="28"/>
      <c r="O43" s="29"/>
    </row>
    <row r="44" spans="1:15" ht="34.799999999999997" x14ac:dyDescent="0.35">
      <c r="A44" s="40"/>
      <c r="B44" s="35" t="s">
        <v>36</v>
      </c>
      <c r="C44" s="25"/>
      <c r="D44" s="24"/>
      <c r="E44" s="26"/>
      <c r="F44" s="28"/>
      <c r="G44" s="28"/>
      <c r="H44" s="30"/>
      <c r="I44" s="28"/>
      <c r="J44" s="28"/>
      <c r="K44" s="28"/>
      <c r="L44" s="28"/>
      <c r="M44" s="28"/>
      <c r="N44" s="28"/>
      <c r="O44" s="29"/>
    </row>
    <row r="45" spans="1:15" ht="18.600000000000001" thickBot="1" x14ac:dyDescent="0.4">
      <c r="A45" s="41"/>
      <c r="B45" s="42" t="s">
        <v>37</v>
      </c>
      <c r="C45" s="43"/>
      <c r="D45" s="44"/>
      <c r="E45" s="45"/>
      <c r="F45" s="46"/>
      <c r="G45" s="46"/>
      <c r="H45" s="47">
        <v>0</v>
      </c>
      <c r="I45" s="46"/>
      <c r="J45" s="46"/>
      <c r="K45" s="46"/>
      <c r="L45" s="46"/>
      <c r="M45" s="46"/>
      <c r="N45" s="46"/>
      <c r="O45" s="48"/>
    </row>
    <row r="46" spans="1:15" ht="18" x14ac:dyDescent="0.35">
      <c r="A46" s="49"/>
      <c r="B46" s="50"/>
      <c r="C46" s="51"/>
      <c r="D46" s="52"/>
      <c r="E46" s="53"/>
      <c r="F46" s="54"/>
      <c r="G46" s="54"/>
      <c r="H46" s="55"/>
      <c r="I46" s="54"/>
      <c r="J46" s="54"/>
      <c r="K46" s="54"/>
      <c r="L46" s="54"/>
      <c r="M46" s="54"/>
      <c r="N46" s="54"/>
      <c r="O46" s="54"/>
    </row>
    <row r="47" spans="1:15" ht="18" x14ac:dyDescent="0.35">
      <c r="A47" s="49"/>
      <c r="B47" s="50"/>
      <c r="C47" s="51"/>
      <c r="D47" s="52"/>
      <c r="E47" s="53"/>
      <c r="F47" s="54"/>
      <c r="G47" s="54"/>
      <c r="H47" s="55"/>
      <c r="I47" s="54"/>
      <c r="J47" s="54"/>
      <c r="K47" s="54"/>
      <c r="L47" s="54"/>
      <c r="M47" s="54"/>
      <c r="N47" s="54"/>
      <c r="O47" s="54"/>
    </row>
    <row r="48" spans="1:15" ht="18" x14ac:dyDescent="0.35">
      <c r="A48" s="49"/>
      <c r="B48" s="50"/>
      <c r="C48" s="51"/>
      <c r="D48" s="52"/>
      <c r="E48" s="53"/>
      <c r="F48" s="54"/>
      <c r="G48" s="54"/>
      <c r="H48" s="55"/>
      <c r="I48" s="54"/>
      <c r="J48" s="54"/>
      <c r="K48" s="54"/>
      <c r="L48" s="54"/>
      <c r="M48" s="54"/>
      <c r="N48" s="54"/>
      <c r="O48" s="54"/>
    </row>
    <row r="49" spans="1:15" ht="18" x14ac:dyDescent="0.35">
      <c r="A49" s="49"/>
      <c r="B49" s="50"/>
      <c r="C49" s="51"/>
      <c r="D49" s="52"/>
      <c r="E49" s="53"/>
      <c r="F49" s="54"/>
      <c r="G49" s="54"/>
      <c r="H49" s="55"/>
      <c r="I49" s="54"/>
      <c r="J49" s="54"/>
      <c r="K49" s="54"/>
      <c r="L49" s="54"/>
      <c r="M49" s="54"/>
      <c r="N49" s="54"/>
      <c r="O49" s="54"/>
    </row>
    <row r="50" spans="1:15" ht="18" x14ac:dyDescent="0.35">
      <c r="A50" s="49"/>
      <c r="B50" s="50"/>
      <c r="C50" s="51"/>
      <c r="D50" s="52"/>
      <c r="E50" s="53"/>
      <c r="F50" s="54"/>
      <c r="G50" s="54"/>
      <c r="H50" s="55"/>
      <c r="I50" s="54"/>
      <c r="J50" s="54"/>
      <c r="K50" s="54"/>
      <c r="L50" s="54"/>
      <c r="M50" s="54"/>
      <c r="N50" s="54"/>
      <c r="O50" s="54"/>
    </row>
    <row r="51" spans="1:15" ht="18" x14ac:dyDescent="0.35">
      <c r="A51" s="49"/>
      <c r="B51" s="50"/>
      <c r="C51" s="51"/>
      <c r="D51" s="52"/>
      <c r="E51" s="53"/>
      <c r="F51" s="54"/>
      <c r="G51" s="54"/>
      <c r="H51" s="55"/>
      <c r="I51" s="54"/>
      <c r="J51" s="54"/>
      <c r="K51" s="54"/>
      <c r="L51" s="54"/>
      <c r="M51" s="54"/>
      <c r="N51" s="54"/>
      <c r="O51" s="54"/>
    </row>
    <row r="52" spans="1:15" ht="18" x14ac:dyDescent="0.35">
      <c r="A52" s="49"/>
      <c r="B52" s="50"/>
      <c r="C52" s="51"/>
      <c r="D52" s="52"/>
      <c r="E52" s="53"/>
      <c r="F52" s="54"/>
      <c r="G52" s="54"/>
      <c r="H52" s="55"/>
      <c r="I52" s="54"/>
      <c r="J52" s="54"/>
      <c r="K52" s="54"/>
      <c r="L52" s="54"/>
      <c r="M52" s="54"/>
      <c r="N52" s="54"/>
      <c r="O52" s="54"/>
    </row>
    <row r="53" spans="1:15" ht="18" x14ac:dyDescent="0.35">
      <c r="A53" s="49"/>
      <c r="B53" s="50"/>
      <c r="C53" s="51"/>
      <c r="D53" s="52"/>
      <c r="E53" s="53"/>
      <c r="F53" s="54"/>
      <c r="G53" s="54"/>
      <c r="H53" s="55"/>
      <c r="I53" s="54"/>
      <c r="J53" s="54"/>
      <c r="K53" s="54"/>
      <c r="L53" s="54"/>
      <c r="M53" s="54"/>
      <c r="N53" s="54"/>
      <c r="O53" s="54"/>
    </row>
    <row r="54" spans="1:15" ht="18" x14ac:dyDescent="0.35">
      <c r="A54" s="49"/>
      <c r="B54" s="50"/>
      <c r="C54" s="51"/>
      <c r="D54" s="52"/>
      <c r="E54" s="53"/>
      <c r="F54" s="54"/>
      <c r="G54" s="54"/>
      <c r="H54" s="55"/>
      <c r="I54" s="54"/>
      <c r="J54" s="54"/>
      <c r="K54" s="54"/>
      <c r="L54" s="54"/>
      <c r="M54" s="54"/>
      <c r="N54" s="54"/>
      <c r="O54" s="54"/>
    </row>
    <row r="55" spans="1:15" ht="18" x14ac:dyDescent="0.35">
      <c r="A55" s="49"/>
      <c r="B55" s="50"/>
      <c r="C55" s="51"/>
      <c r="D55" s="52"/>
      <c r="E55" s="53"/>
      <c r="F55" s="54"/>
      <c r="G55" s="54"/>
      <c r="H55" s="55"/>
      <c r="I55" s="54"/>
      <c r="J55" s="54"/>
      <c r="K55" s="54"/>
      <c r="L55" s="54"/>
      <c r="M55" s="54"/>
      <c r="N55" s="54"/>
      <c r="O55" s="54"/>
    </row>
    <row r="56" spans="1:15" ht="18" x14ac:dyDescent="0.35">
      <c r="A56" s="49"/>
      <c r="B56" s="50"/>
      <c r="C56" s="51"/>
      <c r="D56" s="52"/>
      <c r="E56" s="53"/>
      <c r="F56" s="54"/>
      <c r="G56" s="54"/>
      <c r="H56" s="55"/>
      <c r="I56" s="54"/>
      <c r="J56" s="54"/>
      <c r="K56" s="54"/>
      <c r="L56" s="54"/>
      <c r="M56" s="54"/>
      <c r="N56" s="54"/>
      <c r="O56" s="54"/>
    </row>
    <row r="57" spans="1:15" ht="18" x14ac:dyDescent="0.35">
      <c r="A57" s="49"/>
      <c r="B57" s="50"/>
      <c r="C57" s="51"/>
      <c r="D57" s="52"/>
      <c r="E57" s="53"/>
      <c r="F57" s="54"/>
      <c r="G57" s="54"/>
      <c r="H57" s="55"/>
      <c r="I57" s="54"/>
      <c r="J57" s="54"/>
      <c r="K57" s="54"/>
      <c r="L57" s="54"/>
      <c r="M57" s="54"/>
      <c r="N57" s="54"/>
      <c r="O57" s="54"/>
    </row>
    <row r="58" spans="1:15" ht="18" x14ac:dyDescent="0.35">
      <c r="A58" s="49"/>
      <c r="B58" s="50"/>
      <c r="C58" s="51"/>
      <c r="D58" s="52"/>
      <c r="E58" s="53"/>
      <c r="F58" s="54"/>
      <c r="G58" s="54"/>
      <c r="H58" s="55"/>
      <c r="I58" s="54"/>
      <c r="J58" s="54"/>
      <c r="K58" s="54"/>
      <c r="L58" s="54"/>
      <c r="M58" s="54"/>
      <c r="N58" s="54"/>
      <c r="O58" s="54"/>
    </row>
    <row r="59" spans="1:15" ht="18" x14ac:dyDescent="0.35">
      <c r="A59" s="49"/>
      <c r="B59" s="50"/>
      <c r="C59" s="51"/>
      <c r="D59" s="52"/>
      <c r="E59" s="53"/>
      <c r="F59" s="54"/>
      <c r="G59" s="54"/>
      <c r="H59" s="55"/>
      <c r="I59" s="54"/>
      <c r="J59" s="54"/>
      <c r="K59" s="54"/>
      <c r="L59" s="54"/>
      <c r="M59" s="54"/>
      <c r="N59" s="54"/>
      <c r="O59" s="54"/>
    </row>
    <row r="60" spans="1:15" ht="18" x14ac:dyDescent="0.35">
      <c r="A60" s="49"/>
      <c r="B60" s="50"/>
      <c r="C60" s="51"/>
      <c r="D60" s="52"/>
      <c r="E60" s="53"/>
      <c r="F60" s="54"/>
      <c r="G60" s="54"/>
      <c r="H60" s="55"/>
      <c r="I60" s="54"/>
      <c r="J60" s="54"/>
      <c r="K60" s="54"/>
      <c r="L60" s="54"/>
      <c r="M60" s="54"/>
      <c r="N60" s="54"/>
      <c r="O60" s="54"/>
    </row>
    <row r="61" spans="1:15" ht="18" x14ac:dyDescent="0.35">
      <c r="A61" s="49"/>
      <c r="B61" s="50"/>
      <c r="C61" s="51"/>
      <c r="D61" s="52"/>
      <c r="E61" s="53"/>
      <c r="F61" s="54"/>
      <c r="G61" s="54"/>
      <c r="H61" s="55"/>
      <c r="I61" s="54"/>
      <c r="J61" s="54"/>
      <c r="K61" s="54"/>
      <c r="L61" s="54"/>
      <c r="M61" s="54"/>
      <c r="N61" s="54"/>
      <c r="O61" s="54"/>
    </row>
    <row r="62" spans="1:15" ht="18" x14ac:dyDescent="0.35">
      <c r="A62" s="49"/>
      <c r="B62" s="50"/>
      <c r="C62" s="51"/>
      <c r="D62" s="52"/>
      <c r="E62" s="53"/>
      <c r="F62" s="54"/>
      <c r="G62" s="54"/>
      <c r="H62" s="55"/>
      <c r="I62" s="54"/>
      <c r="J62" s="54"/>
      <c r="K62" s="54"/>
      <c r="L62" s="54"/>
      <c r="M62" s="54"/>
      <c r="N62" s="54"/>
      <c r="O62" s="54"/>
    </row>
    <row r="63" spans="1:15" ht="18" x14ac:dyDescent="0.35">
      <c r="A63" s="49"/>
      <c r="B63" s="50"/>
      <c r="C63" s="51"/>
      <c r="D63" s="52"/>
      <c r="E63" s="53"/>
      <c r="F63" s="54"/>
      <c r="G63" s="54"/>
      <c r="H63" s="55"/>
      <c r="I63" s="54"/>
      <c r="J63" s="54"/>
      <c r="K63" s="54"/>
      <c r="L63" s="54"/>
      <c r="M63" s="54"/>
      <c r="N63" s="54"/>
      <c r="O63" s="54"/>
    </row>
    <row r="64" spans="1:15" ht="18" x14ac:dyDescent="0.35">
      <c r="A64" s="49"/>
      <c r="B64" s="50"/>
      <c r="C64" s="51"/>
      <c r="D64" s="52"/>
      <c r="E64" s="53"/>
      <c r="F64" s="54"/>
      <c r="G64" s="54"/>
      <c r="H64" s="55"/>
      <c r="I64" s="54"/>
      <c r="J64" s="54"/>
      <c r="K64" s="54"/>
      <c r="L64" s="54"/>
      <c r="M64" s="54"/>
      <c r="N64" s="54"/>
      <c r="O64" s="54"/>
    </row>
    <row r="65" spans="1:15" ht="18" x14ac:dyDescent="0.35">
      <c r="A65" s="49"/>
      <c r="B65" s="50"/>
      <c r="C65" s="51"/>
      <c r="D65" s="52"/>
      <c r="E65" s="53"/>
      <c r="F65" s="54"/>
      <c r="G65" s="54"/>
      <c r="H65" s="55"/>
      <c r="I65" s="54"/>
      <c r="J65" s="54"/>
      <c r="K65" s="54"/>
      <c r="L65" s="54"/>
      <c r="M65" s="54"/>
      <c r="N65" s="54"/>
      <c r="O65" s="54"/>
    </row>
    <row r="66" spans="1:15" ht="18" x14ac:dyDescent="0.35">
      <c r="A66" s="49"/>
      <c r="B66" s="50"/>
      <c r="C66" s="51"/>
      <c r="D66" s="52"/>
      <c r="E66" s="53"/>
      <c r="F66" s="54"/>
      <c r="G66" s="54"/>
      <c r="H66" s="55"/>
      <c r="I66" s="54"/>
      <c r="J66" s="54"/>
      <c r="K66" s="54"/>
      <c r="L66" s="54"/>
      <c r="M66" s="54"/>
      <c r="N66" s="54"/>
      <c r="O66" s="54"/>
    </row>
    <row r="67" spans="1:15" ht="18" x14ac:dyDescent="0.35">
      <c r="A67" s="49"/>
      <c r="B67" s="50"/>
      <c r="C67" s="51"/>
      <c r="D67" s="52"/>
      <c r="E67" s="53"/>
      <c r="F67" s="54"/>
      <c r="G67" s="54"/>
      <c r="H67" s="55"/>
      <c r="I67" s="54"/>
      <c r="J67" s="54"/>
      <c r="K67" s="54"/>
      <c r="L67" s="54"/>
      <c r="M67" s="54"/>
      <c r="N67" s="54"/>
      <c r="O67" s="54"/>
    </row>
  </sheetData>
  <mergeCells count="20">
    <mergeCell ref="H4:J4"/>
    <mergeCell ref="F3:K3"/>
    <mergeCell ref="A39:O39"/>
    <mergeCell ref="A41:O41"/>
    <mergeCell ref="A2:O2"/>
    <mergeCell ref="A35:O35"/>
    <mergeCell ref="M1:O1"/>
    <mergeCell ref="A13:O13"/>
    <mergeCell ref="A18:O18"/>
    <mergeCell ref="A9:O9"/>
    <mergeCell ref="E3:E5"/>
    <mergeCell ref="D3:D5"/>
    <mergeCell ref="M4:O4"/>
    <mergeCell ref="M3:O3"/>
    <mergeCell ref="L3:L5"/>
    <mergeCell ref="K4:K5"/>
    <mergeCell ref="F4:F5"/>
    <mergeCell ref="B3:B5"/>
    <mergeCell ref="A3:A5"/>
    <mergeCell ref="C3:C5"/>
  </mergeCells>
  <phoneticPr fontId="19" type="noConversion"/>
  <pageMargins left="0.31496062992125984" right="0.11811023622047245" top="0.35433070866141736" bottom="0.35433070866141736" header="0.11811023622047245" footer="0.11811023622047245"/>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RAPORT 2022</vt:lpstr>
      <vt:lpstr>'RAPORT 2022'!Imprimare_titluri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sirbuvera1</dc:creator>
  <cp:lastModifiedBy>DFC-01</cp:lastModifiedBy>
  <cp:lastPrinted>2023-02-21T09:58:48Z</cp:lastPrinted>
  <dcterms:created xsi:type="dcterms:W3CDTF">2017-06-24T05:31:27Z</dcterms:created>
  <dcterms:modified xsi:type="dcterms:W3CDTF">2024-02-21T10:04:24Z</dcterms:modified>
</cp:coreProperties>
</file>